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010" tabRatio="500" activeTab="0"/>
  </bookViews>
  <sheets>
    <sheet name="IMPORTANT INFO." sheetId="1" r:id="rId1"/>
    <sheet name="Form" sheetId="2" r:id="rId2"/>
    <sheet name="DataList" sheetId="3" state="hidden" r:id="rId3"/>
  </sheets>
  <definedNames>
    <definedName name="accomType">#REF!</definedName>
    <definedName name="Adelaide">#REF!</definedName>
    <definedName name="Adult">#REF!</definedName>
    <definedName name="AdultAge">#REF!</definedName>
    <definedName name="AdultChrg">'Form'!#REF!</definedName>
    <definedName name="AdultCnt">'Form'!#REF!</definedName>
    <definedName name="AgeGrps">#REF!</definedName>
    <definedName name="AgeList">#REF!</definedName>
    <definedName name="Ages">#REF!</definedName>
    <definedName name="AllAges">#REF!</definedName>
    <definedName name="BabyChrg">'Form'!#REF!</definedName>
    <definedName name="CardType">#REF!</definedName>
    <definedName name="DayEarlyNotOpenPen">#REF!</definedName>
    <definedName name="DayEarlyReg">#REF!</definedName>
    <definedName name="DayEarlyU17">#REF!</definedName>
    <definedName name="DayNormNotOpenPen">#REF!</definedName>
    <definedName name="DayNormReg">#REF!</definedName>
    <definedName name="DayNormU17">#REF!</definedName>
    <definedName name="DietList2">#REF!</definedName>
    <definedName name="EarlyAll">#REF!</definedName>
    <definedName name="EarlyDate">'DataList'!$E$12</definedName>
    <definedName name="EarlyDay">#REF!</definedName>
    <definedName name="EarlyNotOpenPen">#REF!</definedName>
    <definedName name="EarlyReg">#REF!</definedName>
    <definedName name="EarlyU17">#REF!</definedName>
    <definedName name="ExpMth">#REF!</definedName>
    <definedName name="ExpYr">#REF!</definedName>
    <definedName name="ExtraChrg">'Form'!#REF!</definedName>
    <definedName name="GenderList">#REF!</definedName>
    <definedName name="Groups">#REF!</definedName>
    <definedName name="Junior">#REF!</definedName>
    <definedName name="JuniorChrg">'Form'!#REF!</definedName>
    <definedName name="JuniorCnt">'Form'!#REF!</definedName>
    <definedName name="LateAll">#REF!</definedName>
    <definedName name="LateDate">#REF!</definedName>
    <definedName name="LateDay">#REF!</definedName>
    <definedName name="LateReg">#REF!</definedName>
    <definedName name="MealType">#REF!</definedName>
    <definedName name="NameCnt">'Form'!#REF!</definedName>
    <definedName name="No">#REF!</definedName>
    <definedName name="NormDate">#REF!</definedName>
    <definedName name="NormNotOpenPen">#REF!</definedName>
    <definedName name="NormReg">#REF!</definedName>
    <definedName name="NormU17">#REF!</definedName>
    <definedName name="NormU17Pen">#REF!</definedName>
    <definedName name="OldDiet">#REF!</definedName>
    <definedName name="PayMthd">#REF!</definedName>
    <definedName name="_xlnm.Print_Area" localSheetId="1">'Form'!$A$1:$O$86</definedName>
    <definedName name="RegList">#REF!</definedName>
    <definedName name="RegPen">#REF!</definedName>
    <definedName name="RegType">#REF!</definedName>
    <definedName name="roles">#REF!</definedName>
    <definedName name="RoomType">#REF!</definedName>
    <definedName name="Snore">#REF!</definedName>
    <definedName name="TeenChrg">'Form'!#REF!</definedName>
    <definedName name="TeenCnt">'Form'!#REF!</definedName>
    <definedName name="YN">#REF!</definedName>
  </definedNames>
  <calcPr fullCalcOnLoad="1"/>
</workbook>
</file>

<file path=xl/sharedStrings.xml><?xml version="1.0" encoding="utf-8"?>
<sst xmlns="http://schemas.openxmlformats.org/spreadsheetml/2006/main" count="262" uniqueCount="235">
  <si>
    <t>Attendees</t>
  </si>
  <si>
    <t>First Name</t>
  </si>
  <si>
    <t>Last Name</t>
  </si>
  <si>
    <t>Gender</t>
  </si>
  <si>
    <t>Diet</t>
  </si>
  <si>
    <t>Phone:</t>
  </si>
  <si>
    <t>Mobile:</t>
  </si>
  <si>
    <t>Address:</t>
  </si>
  <si>
    <t>Vegetarian</t>
  </si>
  <si>
    <t>Gluten Free</t>
  </si>
  <si>
    <t>Dairy Free</t>
  </si>
  <si>
    <t>Female</t>
  </si>
  <si>
    <t>Male</t>
  </si>
  <si>
    <t xml:space="preserve"> </t>
  </si>
  <si>
    <t>TOTAL DUE</t>
  </si>
  <si>
    <t>PAYMENT SCHEDULE</t>
  </si>
  <si>
    <t>Please indicate any special requirements below</t>
  </si>
  <si>
    <t>For example:</t>
  </si>
  <si>
    <t>* Specify a buddy to share with</t>
  </si>
  <si>
    <t>PAYMENT OPTIONS</t>
  </si>
  <si>
    <t>Electronic Fund Transfer Details:</t>
  </si>
  <si>
    <t>AccountName: Subud Australia Congress</t>
  </si>
  <si>
    <t>Reference: Use First and Last Name</t>
  </si>
  <si>
    <t>Please select your Payment Method</t>
  </si>
  <si>
    <t>DONATION TO ASSIST OTHERS</t>
  </si>
  <si>
    <t>Mon</t>
  </si>
  <si>
    <t>Tue</t>
  </si>
  <si>
    <t>Wed</t>
  </si>
  <si>
    <t>Fri</t>
  </si>
  <si>
    <t>Y</t>
  </si>
  <si>
    <t>N</t>
  </si>
  <si>
    <t>Thu</t>
  </si>
  <si>
    <t>All</t>
  </si>
  <si>
    <t xml:space="preserve">                    of First Person</t>
  </si>
  <si>
    <t>oznationalcongress@gmail.com</t>
  </si>
  <si>
    <t>with a subject of BOOKING</t>
  </si>
  <si>
    <t>Dairy+Gluten Free</t>
  </si>
  <si>
    <t>N/A</t>
  </si>
  <si>
    <t>Or Post To:</t>
  </si>
  <si>
    <t>Congress Bookings</t>
  </si>
  <si>
    <t>PayPal</t>
  </si>
  <si>
    <t>TOTAL DUE if pay by PayPal (+2%)</t>
  </si>
  <si>
    <t>Save (Save As) the completed form to your computer</t>
  </si>
  <si>
    <t>And Email as an Attachment To:</t>
  </si>
  <si>
    <t>Role</t>
  </si>
  <si>
    <t>Group:</t>
  </si>
  <si>
    <t>Adelaide</t>
  </si>
  <si>
    <t>Brisbane</t>
  </si>
  <si>
    <t>Cairns</t>
  </si>
  <si>
    <t>Melbourne</t>
  </si>
  <si>
    <t>Northern NSW</t>
  </si>
  <si>
    <t>Rural &amp; Remote</t>
  </si>
  <si>
    <t>Sunshine Coast </t>
  </si>
  <si>
    <t>Tasmania</t>
  </si>
  <si>
    <t xml:space="preserve">Canberra </t>
  </si>
  <si>
    <t>Darwin</t>
  </si>
  <si>
    <t>Perth</t>
  </si>
  <si>
    <t>Sydney</t>
  </si>
  <si>
    <t>Sydney Northshore</t>
  </si>
  <si>
    <t>Melbourne Templestowe</t>
  </si>
  <si>
    <t>Wollongong</t>
  </si>
  <si>
    <t>Other</t>
  </si>
  <si>
    <t>Groups</t>
  </si>
  <si>
    <t>MealType</t>
  </si>
  <si>
    <t>PayType</t>
  </si>
  <si>
    <t>Bank Transfer</t>
  </si>
  <si>
    <t>AgeGrps</t>
  </si>
  <si>
    <t>Int. Helper</t>
  </si>
  <si>
    <t>Local Helper</t>
  </si>
  <si>
    <t>Nat. Helper</t>
  </si>
  <si>
    <t>Nat. Committee</t>
  </si>
  <si>
    <t>YN</t>
  </si>
  <si>
    <t>Early Cut Off</t>
  </si>
  <si>
    <t>TOTAL</t>
  </si>
  <si>
    <t>PayPal Payment</t>
  </si>
  <si>
    <t>We can no longer go directly to PayPal from all versions of Excel</t>
  </si>
  <si>
    <t>Please copy the link below to your browser and make PayPal payment</t>
  </si>
  <si>
    <t>https://www.paypal.com/cgi-bin/webscr?cmd=_s-xclick&amp;hosted_button_id=AUXFHG485KTXW</t>
  </si>
  <si>
    <t>TO SEND YOUR BOOKING please:</t>
  </si>
  <si>
    <t>INFORMATION ON COMPLETING THE FORM</t>
  </si>
  <si>
    <t xml:space="preserve">                         Please do not use other software as the calculations and drop down menus will not work.</t>
  </si>
  <si>
    <t xml:space="preserve">                        And please only save as an EXCEL file to ensure our summarising processing works OK.</t>
  </si>
  <si>
    <t>In the booking form when you move across fields, some will present you with a drop down arrow.</t>
  </si>
  <si>
    <t>A small box with extra information may also appear. If this is in the way you can click on it and drag it out of the way.</t>
  </si>
  <si>
    <t>ATTENDEES</t>
  </si>
  <si>
    <t>The first person entered will be used as the contact name for any correspondence.</t>
  </si>
  <si>
    <t>CONTACT DETAILS</t>
  </si>
  <si>
    <t>Please enter the contact details for the first attendee listed on the form</t>
  </si>
  <si>
    <t>If you are staying for the whole congress enter "Y" in the "All" box.</t>
  </si>
  <si>
    <t>Otherwise enter "Y" for each night you are staying.</t>
  </si>
  <si>
    <t>Please enter the amount of any contribution you may wish to make to assist others to attend congress.</t>
  </si>
  <si>
    <t>Please complete all the fields for each person attending as these are needed for calculations and planning for congress</t>
  </si>
  <si>
    <t>The total amount due will be calculated and shown.</t>
  </si>
  <si>
    <t>A second amount shown includes a 2% surcharge if PayPal is used.</t>
  </si>
  <si>
    <t>SPECIAL REQUIREMENTS</t>
  </si>
  <si>
    <t>Please enter any special requirements you have in the space provided.</t>
  </si>
  <si>
    <t>We will do our best to accommodate you based on your expressed need.</t>
  </si>
  <si>
    <r>
      <t xml:space="preserve">Room Allocation: </t>
    </r>
    <r>
      <rPr>
        <sz val="12"/>
        <color indexed="8"/>
        <rFont val="Calibri"/>
        <family val="2"/>
      </rPr>
      <t xml:space="preserve">Preferences for for </t>
    </r>
    <r>
      <rPr>
        <b/>
        <sz val="12"/>
        <color indexed="8"/>
        <rFont val="Calibri"/>
        <family val="2"/>
      </rPr>
      <t>room buddies</t>
    </r>
    <r>
      <rPr>
        <sz val="12"/>
        <color indexed="8"/>
        <rFont val="Calibri"/>
        <family val="2"/>
      </rPr>
      <t xml:space="preserve"> can be put here. We will do our best to accommodate.</t>
    </r>
  </si>
  <si>
    <r>
      <t xml:space="preserve">Tell us </t>
    </r>
    <r>
      <rPr>
        <b/>
        <sz val="12"/>
        <color indexed="8"/>
        <rFont val="Calibri"/>
        <family val="2"/>
      </rPr>
      <t xml:space="preserve">anything else </t>
    </r>
    <r>
      <rPr>
        <sz val="12"/>
        <color theme="1"/>
        <rFont val="Calibri"/>
        <family val="2"/>
      </rPr>
      <t>we need to know.</t>
    </r>
  </si>
  <si>
    <t>PAYMENT OPTION</t>
  </si>
  <si>
    <t>Please select your payment method.</t>
  </si>
  <si>
    <t>A surcharge of 2% is applicable for payment by PayPal.</t>
  </si>
  <si>
    <t>In order to go to the PayPal web site you will need to copy the link in the form to your browser.</t>
  </si>
  <si>
    <t>SEND TO THE BOOKING TEAM</t>
  </si>
  <si>
    <t>Send and email to oznationalcongress@gmail.com with the completed form attached and a subject of BOOKING.</t>
  </si>
  <si>
    <t>BSB:  325-185</t>
  </si>
  <si>
    <t>Account:  03731672</t>
  </si>
  <si>
    <r>
      <rPr>
        <b/>
        <sz val="12"/>
        <color indexed="8"/>
        <rFont val="Calibri"/>
        <family val="2"/>
      </rPr>
      <t>IMPORTANT:</t>
    </r>
    <r>
      <rPr>
        <sz val="12"/>
        <color theme="1"/>
        <rFont val="Calibri"/>
        <family val="2"/>
      </rPr>
      <t xml:space="preserve"> This form is designed to be used in EXCEL. </t>
    </r>
  </si>
  <si>
    <t>Accom</t>
  </si>
  <si>
    <r>
      <t xml:space="preserve">Save the completed form as </t>
    </r>
    <r>
      <rPr>
        <b/>
        <sz val="12"/>
        <color indexed="8"/>
        <rFont val="Calibri"/>
        <family val="2"/>
      </rPr>
      <t>an Excel spreadsheet</t>
    </r>
    <r>
      <rPr>
        <sz val="12"/>
        <color theme="1"/>
        <rFont val="Calibri"/>
        <family val="2"/>
      </rPr>
      <t xml:space="preserve"> on your computer.</t>
    </r>
  </si>
  <si>
    <t xml:space="preserve">                        After reading this information click on the "On Site" tab below and complete your booking.</t>
  </si>
  <si>
    <t>Country if not Australia:</t>
  </si>
  <si>
    <t>Nights Staying</t>
  </si>
  <si>
    <t>Charge</t>
  </si>
  <si>
    <t>Dinner</t>
  </si>
  <si>
    <t>Breakfast</t>
  </si>
  <si>
    <t>Lunch</t>
  </si>
  <si>
    <t>Child</t>
  </si>
  <si>
    <t>Number</t>
  </si>
  <si>
    <t xml:space="preserve">Bookings will not be accepted without a minimum deposit of 10% </t>
  </si>
  <si>
    <r>
      <t xml:space="preserve">Contact Details: </t>
    </r>
    <r>
      <rPr>
        <b/>
        <sz val="12"/>
        <color indexed="8"/>
        <rFont val="Calibri"/>
        <family val="2"/>
      </rPr>
      <t>(will use the name of the First Person entered below)</t>
    </r>
  </si>
  <si>
    <t>Discount</t>
  </si>
  <si>
    <t>MINIMUM 10% DEPOSIT</t>
  </si>
  <si>
    <t>Sat</t>
  </si>
  <si>
    <t>Accom+Age</t>
  </si>
  <si>
    <t>Meal</t>
  </si>
  <si>
    <t>Under 12</t>
  </si>
  <si>
    <t>Adult</t>
  </si>
  <si>
    <t>It has detailed information about all aspects of the Congress.</t>
  </si>
  <si>
    <t>* Please advise details of people with limited mobility - see details in IMPORTANT INFO.</t>
  </si>
  <si>
    <t xml:space="preserve">Vegan </t>
  </si>
  <si>
    <t>Other (See Below)</t>
  </si>
  <si>
    <t>* Any additional dietery requirements - no need to specify pork free - see web site</t>
  </si>
  <si>
    <t>Clicking on this arrow will show a list of options for that field - click on your choice. To clear, select the cell and click "delete".</t>
  </si>
  <si>
    <t>Subud Australia National Congress -  Wednesday 3rd January to Wednesday 10th January 2024</t>
  </si>
  <si>
    <t>Age / Concession</t>
  </si>
  <si>
    <t>Sun</t>
  </si>
  <si>
    <t>Full payment is due by or before 1st December, 2023</t>
  </si>
  <si>
    <t>0 - 2</t>
  </si>
  <si>
    <t>3 - 12</t>
  </si>
  <si>
    <t>13 -17</t>
  </si>
  <si>
    <t>18+</t>
  </si>
  <si>
    <t>18+ Concession</t>
  </si>
  <si>
    <t>Chalet</t>
  </si>
  <si>
    <t>Fahr House</t>
  </si>
  <si>
    <t>Camping</t>
  </si>
  <si>
    <t>Concession/Senior (single category)</t>
  </si>
  <si>
    <t>Adult (18+)</t>
  </si>
  <si>
    <t>Teens (13-17)</t>
  </si>
  <si>
    <t>Junior (7-12)</t>
  </si>
  <si>
    <t>Little (3-6)</t>
  </si>
  <si>
    <t>Baby (0-2)</t>
  </si>
  <si>
    <t>Concession/Senior</t>
  </si>
  <si>
    <t>7 - 12</t>
  </si>
  <si>
    <t>3 - 6</t>
  </si>
  <si>
    <t>Sets of Bed Linen Required</t>
  </si>
  <si>
    <t>Linen Charge</t>
  </si>
  <si>
    <t>Chalet Lower Bunk</t>
  </si>
  <si>
    <t>Column1</t>
  </si>
  <si>
    <t>Column2</t>
  </si>
  <si>
    <t>Daily Charge</t>
  </si>
  <si>
    <t>Number days</t>
  </si>
  <si>
    <t>LookUp Accom+Age</t>
  </si>
  <si>
    <t>13 - 17</t>
  </si>
  <si>
    <t>Over 17</t>
  </si>
  <si>
    <t>Total Charge</t>
  </si>
  <si>
    <t>Bus Charge</t>
  </si>
  <si>
    <t>CALCULATION FIELDS</t>
  </si>
  <si>
    <t>Column3</t>
  </si>
  <si>
    <t>Age/Concession</t>
  </si>
  <si>
    <t>Accommodation</t>
  </si>
  <si>
    <t xml:space="preserve">Select your accommodation from the drop down list. Some elderly and those with mobility issues may wish a lower bunk </t>
  </si>
  <si>
    <t>You may bring your own bed linen. If you require bed linen to be supplied (for a charge) specify how many sets.</t>
  </si>
  <si>
    <t xml:space="preserve">When buddies are not specified we will put people of the same gender together, and try to put people of the same age group </t>
  </si>
  <si>
    <t>together.</t>
  </si>
  <si>
    <t>when staying in the Chalet, in that case select "Chalet Lower Bunk".</t>
  </si>
  <si>
    <t xml:space="preserve">This field is used in calculating the accommodation charge. When buddies are not specified we will put people of the same </t>
  </si>
  <si>
    <t>gender together, and try to put people of the same age group.</t>
  </si>
  <si>
    <t>Airport Transport (Coolangatta Airport only)</t>
  </si>
  <si>
    <t>There is no surcharge for electronic bank transfer.</t>
  </si>
  <si>
    <t>1st December 2023.</t>
  </si>
  <si>
    <t>Please make at least 10% deposit at the time of booking. Please make full payment preferably before, and at least by,</t>
  </si>
  <si>
    <r>
      <t xml:space="preserve">Specific Diet: </t>
    </r>
    <r>
      <rPr>
        <sz val="12"/>
        <color indexed="8"/>
        <rFont val="Calibri"/>
        <family val="2"/>
      </rPr>
      <t>If you have special dietery needs beyond the offered selections please specify here</t>
    </r>
  </si>
  <si>
    <t>3A Grant Street</t>
  </si>
  <si>
    <t>You can also print out the form and post it to:</t>
  </si>
  <si>
    <t>Bentley WA 6102</t>
  </si>
  <si>
    <t>Wednesday Lunch Required?</t>
  </si>
  <si>
    <t>A Concession is someone who is receiving a Pension or Government support, or 18 years and older who is a full time student.</t>
  </si>
  <si>
    <t>Wednesday 3rd Jan (Arrival Day) Lunch Required</t>
  </si>
  <si>
    <t>In order to avoid wastage, if you will not arrive by 1:30pm on Wednesday 3rd Jan please specify "N" for lunch, otherwise "Y".</t>
  </si>
  <si>
    <t>Sets of Bed Linen Required?</t>
  </si>
  <si>
    <t>Airport Transport Required?</t>
  </si>
  <si>
    <t>Prefer not to say</t>
  </si>
  <si>
    <t>% of Adult Price</t>
  </si>
  <si>
    <t>Email (please enter all email addresses to be added to the Congress mailing list, with a comma in between):</t>
  </si>
  <si>
    <t>Specify the number of seats required (return trip is assumed).</t>
  </si>
  <si>
    <r>
      <rPr>
        <sz val="12"/>
        <rFont val="Calibri"/>
        <family val="2"/>
      </rPr>
      <t xml:space="preserve">Have a good look at the Congress Website at: </t>
    </r>
    <r>
      <rPr>
        <u val="single"/>
        <sz val="12"/>
        <color indexed="12"/>
        <rFont val="Calibri"/>
        <family val="2"/>
      </rPr>
      <t>oznationalcongress.weebly.com</t>
    </r>
    <r>
      <rPr>
        <sz val="12"/>
        <rFont val="Calibri"/>
        <family val="2"/>
      </rPr>
      <t>, before filling in this form</t>
    </r>
  </si>
  <si>
    <r>
      <t xml:space="preserve">Subud Australia will organise a minibus from Coolangatta Airport to the Congress site at 10am and 3.30pm on Arrival Day, Wednesday 3rd January. If necessary there will be a round trip from Congress site to Coolangatta Airport on Friday 5th January and Sunday 7th January. There will be a dropoff trip from Congress site to Coolangatta Airport at leaving at 9am and 2.30pm on the final day of Congress, Wednesday 10th January. </t>
    </r>
    <r>
      <rPr>
        <b/>
        <sz val="12"/>
        <rFont val="Calibri"/>
        <family val="2"/>
      </rPr>
      <t xml:space="preserve">Please note that the Congress site is at least a 2hr 10min drive from the closest airport (Coolangatta Airport), and there are no other public transport options between the airport and the Congress site. </t>
    </r>
    <r>
      <rPr>
        <sz val="12"/>
        <rFont val="Calibri"/>
        <family val="2"/>
      </rPr>
      <t xml:space="preserve">The bus only has 12 seats. </t>
    </r>
    <r>
      <rPr>
        <b/>
        <sz val="12"/>
        <rFont val="Calibri"/>
        <family val="2"/>
      </rPr>
      <t xml:space="preserve">Please liaise with the Congress team to determine your arrival and pickup time (oznationalcongress@gmail.com), so that we can ensure that you have a seat on the bus at the time that you need. </t>
    </r>
    <r>
      <rPr>
        <sz val="12"/>
        <rFont val="Calibri"/>
        <family val="2"/>
      </rPr>
      <t>Sylvia and Brian McRae have kindly offered to host people at their house on Arrival Day, if anyone needs to wait for a bus.
If you do not wish to take the bus provided by Subud Australia, you will need to drive there yourself, hire a car, or organise a lift with another Subud member.</t>
    </r>
  </si>
  <si>
    <t>THE FAHR HOUSE IS NOW FULLY BOOKED.</t>
  </si>
  <si>
    <t>Offsite accommodation I have organised myself</t>
  </si>
  <si>
    <t>CAMPING IS NOW FULLY BOOKED.</t>
  </si>
  <si>
    <t>FahrConce</t>
  </si>
  <si>
    <t>CampConce</t>
  </si>
  <si>
    <t>OffsConce</t>
  </si>
  <si>
    <t>ChalConce</t>
  </si>
  <si>
    <t>Chal17+</t>
  </si>
  <si>
    <t>Fahr17+</t>
  </si>
  <si>
    <t>Camp17+</t>
  </si>
  <si>
    <t>Offs17+</t>
  </si>
  <si>
    <t>Offs13-17</t>
  </si>
  <si>
    <t>Chal13-17</t>
  </si>
  <si>
    <t>Fahr13-17</t>
  </si>
  <si>
    <t>Camp13-17</t>
  </si>
  <si>
    <t>Camp7-12</t>
  </si>
  <si>
    <t>Camp3-6</t>
  </si>
  <si>
    <t>Camp0-2</t>
  </si>
  <si>
    <t>Offs7-12</t>
  </si>
  <si>
    <t>Offs3-6</t>
  </si>
  <si>
    <t>Offs0-2</t>
  </si>
  <si>
    <t>Chal7-12</t>
  </si>
  <si>
    <t>Chal3-6</t>
  </si>
  <si>
    <t>Chal0-2</t>
  </si>
  <si>
    <t>Fahr7-12</t>
  </si>
  <si>
    <t>Fahr3-6</t>
  </si>
  <si>
    <t>Fahr0-2</t>
  </si>
  <si>
    <t>17+</t>
  </si>
  <si>
    <t>0-2</t>
  </si>
  <si>
    <t>13-17</t>
  </si>
  <si>
    <t>7-12</t>
  </si>
  <si>
    <t>3-6</t>
  </si>
  <si>
    <t>(if dropdown menu not appearing, put “0-2”, “3-6”, “7-12”, “13-17”, “17+”, or “Concession/Senior”)</t>
  </si>
  <si>
    <t>(if dropdown menu not appearing, put “Offsite”, "Chalet" or "Chalet Lower Bunk")</t>
  </si>
  <si>
    <r>
      <t>Nights Staying</t>
    </r>
    <r>
      <rPr>
        <b/>
        <sz val="10"/>
        <color indexed="8"/>
        <rFont val="Calibri"/>
        <family val="2"/>
      </rPr>
      <t xml:space="preserve">  
</t>
    </r>
    <r>
      <rPr>
        <b/>
        <i/>
        <sz val="10"/>
        <color indexed="8"/>
        <rFont val="Calibri"/>
        <family val="2"/>
      </rPr>
      <t>(if dropdown menu not appearing, put "Y" or "N")</t>
    </r>
  </si>
  <si>
    <r>
      <rPr>
        <b/>
        <sz val="12"/>
        <color indexed="8"/>
        <rFont val="Calibri"/>
        <family val="2"/>
      </rPr>
      <t>Staying offsite:</t>
    </r>
    <r>
      <rPr>
        <sz val="12"/>
        <color theme="1"/>
        <rFont val="Calibri"/>
        <family val="2"/>
      </rPr>
      <t xml:space="preserve"> this price includes lunch, dinner and registration, but not breakfast.</t>
    </r>
  </si>
  <si>
    <t>Congress Booking Form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</si>
</sst>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0"/>
      <color indexed="8"/>
      <name val="Helvetica Neue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Helvetica"/>
      <family val="2"/>
    </font>
    <font>
      <b/>
      <sz val="12"/>
      <color indexed="62"/>
      <name val="Calibri"/>
      <family val="2"/>
    </font>
    <font>
      <b/>
      <sz val="12"/>
      <color indexed="48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20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Calibri (Body)"/>
      <family val="0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4"/>
      <color theme="1"/>
      <name val="Calibri"/>
      <family val="2"/>
    </font>
    <font>
      <sz val="10"/>
      <color rgb="FF000000"/>
      <name val="Helvetica Neue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Helvetica"/>
      <family val="2"/>
    </font>
    <font>
      <b/>
      <sz val="12"/>
      <color rgb="FF3F3F76"/>
      <name val="Calibri"/>
      <family val="2"/>
    </font>
    <font>
      <b/>
      <sz val="12"/>
      <color rgb="FF3333FF"/>
      <name val="Calibri"/>
      <family val="2"/>
    </font>
    <font>
      <i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b/>
      <sz val="14"/>
      <color rgb="FF3F3F76"/>
      <name val="Calibri (Body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>
        <color rgb="FF3F3F3F"/>
      </right>
      <top style="thin"/>
      <bottom style="thin">
        <color rgb="FF3F3F3F"/>
      </bottom>
    </border>
    <border>
      <left style="thin">
        <color rgb="FF7F7F7F"/>
      </left>
      <right style="thin"/>
      <top style="thin"/>
      <bottom style="thin"/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/>
      <top style="thin"/>
      <bottom style="thin">
        <color rgb="FF7F7F7F"/>
      </bottom>
    </border>
    <border>
      <left/>
      <right/>
      <top style="thin"/>
      <bottom/>
    </border>
    <border>
      <left style="thin">
        <color theme="7" tint="0.39998000860214233"/>
      </left>
      <right style="thin">
        <color theme="7" tint="0.39998000860214233"/>
      </right>
      <top style="thin">
        <color theme="7" tint="0.39998000860214233"/>
      </top>
      <bottom style="thin">
        <color theme="7" tint="0.3999800086021423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32" borderId="0" xfId="0" applyFill="1" applyAlignment="1">
      <alignment/>
    </xf>
    <xf numFmtId="0" fontId="63" fillId="0" borderId="0" xfId="0" applyFont="1" applyAlignment="1">
      <alignment horizontal="center"/>
    </xf>
    <xf numFmtId="49" fontId="0" fillId="0" borderId="0" xfId="0" applyNumberFormat="1" applyAlignment="1">
      <alignment/>
    </xf>
    <xf numFmtId="2" fontId="62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4" fillId="0" borderId="0" xfId="0" applyFont="1" applyAlignment="1">
      <alignment/>
    </xf>
    <xf numFmtId="0" fontId="54" fillId="32" borderId="0" xfId="54" applyFill="1" applyBorder="1" applyAlignment="1" applyProtection="1">
      <alignment/>
      <protection/>
    </xf>
    <xf numFmtId="2" fontId="6" fillId="32" borderId="8" xfId="58" applyNumberFormat="1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0" fillId="0" borderId="11" xfId="0" applyBorder="1" applyAlignment="1" applyProtection="1">
      <alignment/>
      <protection locked="0"/>
    </xf>
    <xf numFmtId="0" fontId="62" fillId="0" borderId="12" xfId="0" applyFont="1" applyBorder="1" applyAlignment="1">
      <alignment horizontal="center"/>
    </xf>
    <xf numFmtId="2" fontId="6" fillId="32" borderId="13" xfId="58" applyNumberFormat="1" applyFont="1" applyFill="1" applyBorder="1" applyAlignment="1">
      <alignment/>
    </xf>
    <xf numFmtId="49" fontId="54" fillId="32" borderId="14" xfId="54" applyNumberFormat="1" applyFill="1" applyBorder="1" applyAlignment="1" applyProtection="1">
      <alignment/>
      <protection locked="0"/>
    </xf>
    <xf numFmtId="49" fontId="54" fillId="32" borderId="10" xfId="54" applyNumberFormat="1" applyFill="1" applyBorder="1" applyAlignment="1" applyProtection="1">
      <alignment/>
      <protection locked="0"/>
    </xf>
    <xf numFmtId="49" fontId="54" fillId="32" borderId="15" xfId="54" applyNumberFormat="1" applyFill="1" applyBorder="1" applyAlignment="1" applyProtection="1">
      <alignment/>
      <protection locked="0"/>
    </xf>
    <xf numFmtId="49" fontId="54" fillId="32" borderId="16" xfId="54" applyNumberFormat="1" applyFill="1" applyBorder="1" applyAlignment="1" applyProtection="1">
      <alignment/>
      <protection locked="0"/>
    </xf>
    <xf numFmtId="0" fontId="62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horizontal="right"/>
    </xf>
    <xf numFmtId="2" fontId="62" fillId="0" borderId="10" xfId="0" applyNumberFormat="1" applyFont="1" applyBorder="1" applyAlignment="1">
      <alignment vertical="center"/>
    </xf>
    <xf numFmtId="1" fontId="62" fillId="0" borderId="1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right"/>
    </xf>
    <xf numFmtId="0" fontId="54" fillId="32" borderId="0" xfId="54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66" fillId="0" borderId="0" xfId="0" applyFont="1" applyAlignment="1">
      <alignment/>
    </xf>
    <xf numFmtId="0" fontId="62" fillId="0" borderId="17" xfId="0" applyFont="1" applyBorder="1" applyAlignment="1">
      <alignment/>
    </xf>
    <xf numFmtId="2" fontId="62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4" fontId="6" fillId="32" borderId="10" xfId="54" applyNumberFormat="1" applyFont="1" applyFill="1" applyBorder="1" applyAlignment="1" applyProtection="1">
      <alignment horizontal="right"/>
      <protection/>
    </xf>
    <xf numFmtId="0" fontId="6" fillId="32" borderId="10" xfId="54" applyFont="1" applyFill="1" applyBorder="1" applyAlignment="1" applyProtection="1">
      <alignment horizontal="center"/>
      <protection locked="0"/>
    </xf>
    <xf numFmtId="0" fontId="68" fillId="32" borderId="10" xfId="54" applyFont="1" applyFill="1" applyBorder="1" applyAlignment="1" applyProtection="1">
      <alignment/>
      <protection locked="0"/>
    </xf>
    <xf numFmtId="0" fontId="62" fillId="0" borderId="10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62" fillId="0" borderId="11" xfId="0" applyFont="1" applyBorder="1" applyAlignment="1">
      <alignment/>
    </xf>
    <xf numFmtId="44" fontId="0" fillId="0" borderId="10" xfId="44" applyFont="1" applyBorder="1" applyAlignment="1">
      <alignment horizontal="center"/>
    </xf>
    <xf numFmtId="44" fontId="62" fillId="0" borderId="10" xfId="44" applyFont="1" applyBorder="1" applyAlignment="1">
      <alignment horizontal="center"/>
    </xf>
    <xf numFmtId="49" fontId="0" fillId="33" borderId="18" xfId="0" applyNumberFormat="1" applyFill="1" applyBorder="1" applyAlignment="1">
      <alignment/>
    </xf>
    <xf numFmtId="49" fontId="0" fillId="34" borderId="18" xfId="0" applyNumberFormat="1" applyFill="1" applyBorder="1" applyAlignment="1">
      <alignment/>
    </xf>
    <xf numFmtId="0" fontId="62" fillId="34" borderId="18" xfId="0" applyFont="1" applyFill="1" applyBorder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8" fontId="20" fillId="0" borderId="0" xfId="0" applyNumberFormat="1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 indent="4"/>
    </xf>
    <xf numFmtId="0" fontId="53" fillId="0" borderId="0" xfId="53" applyAlignment="1">
      <alignment/>
    </xf>
    <xf numFmtId="0" fontId="71" fillId="0" borderId="0" xfId="0" applyFont="1" applyAlignment="1">
      <alignment horizontal="center"/>
    </xf>
    <xf numFmtId="0" fontId="53" fillId="0" borderId="0" xfId="53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vertical="top"/>
    </xf>
    <xf numFmtId="49" fontId="54" fillId="32" borderId="11" xfId="54" applyNumberFormat="1" applyFill="1" applyBorder="1" applyAlignment="1" applyProtection="1">
      <alignment horizontal="left"/>
      <protection locked="0"/>
    </xf>
    <xf numFmtId="49" fontId="54" fillId="32" borderId="19" xfId="54" applyNumberFormat="1" applyFill="1" applyBorder="1" applyAlignment="1" applyProtection="1">
      <alignment horizontal="left"/>
      <protection locked="0"/>
    </xf>
    <xf numFmtId="49" fontId="54" fillId="32" borderId="20" xfId="54" applyNumberForma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73" fillId="0" borderId="0" xfId="0" applyFont="1" applyAlignment="1">
      <alignment horizontal="left"/>
    </xf>
    <xf numFmtId="0" fontId="54" fillId="32" borderId="1" xfId="54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74" fillId="0" borderId="0" xfId="0" applyFont="1" applyAlignment="1">
      <alignment horizontal="center" wrapText="1"/>
    </xf>
    <xf numFmtId="0" fontId="65" fillId="0" borderId="0" xfId="0" applyFont="1" applyAlignment="1">
      <alignment horizontal="left"/>
    </xf>
    <xf numFmtId="0" fontId="54" fillId="32" borderId="21" xfId="54" applyFill="1" applyBorder="1" applyAlignment="1" applyProtection="1">
      <alignment horizontal="center"/>
      <protection locked="0"/>
    </xf>
    <xf numFmtId="0" fontId="54" fillId="32" borderId="22" xfId="54" applyFill="1" applyBorder="1" applyAlignment="1" applyProtection="1">
      <alignment horizontal="center"/>
      <protection locked="0"/>
    </xf>
    <xf numFmtId="0" fontId="54" fillId="32" borderId="14" xfId="54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62" fillId="0" borderId="0" xfId="0" applyFont="1" applyAlignment="1">
      <alignment horizontal="left" vertical="top"/>
    </xf>
    <xf numFmtId="0" fontId="0" fillId="0" borderId="0" xfId="0" applyAlignment="1">
      <alignment horizontal="left" indent="2"/>
    </xf>
    <xf numFmtId="0" fontId="53" fillId="0" borderId="0" xfId="53" applyBorder="1" applyAlignment="1">
      <alignment horizontal="left"/>
    </xf>
    <xf numFmtId="0" fontId="75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5" fillId="0" borderId="10" xfId="0" applyFont="1" applyBorder="1" applyAlignment="1">
      <alignment horizontal="left"/>
    </xf>
    <xf numFmtId="0" fontId="65" fillId="0" borderId="11" xfId="0" applyFont="1" applyBorder="1" applyAlignment="1" applyProtection="1" quotePrefix="1">
      <alignment horizontal="left"/>
      <protection locked="0"/>
    </xf>
    <xf numFmtId="0" fontId="65" fillId="0" borderId="19" xfId="0" applyFont="1" applyBorder="1" applyAlignment="1" applyProtection="1">
      <alignment horizontal="left"/>
      <protection locked="0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76" fillId="32" borderId="0" xfId="54" applyFont="1" applyFill="1" applyBorder="1" applyAlignment="1" applyProtection="1">
      <alignment horizontal="center"/>
      <protection/>
    </xf>
    <xf numFmtId="0" fontId="68" fillId="32" borderId="0" xfId="54" applyFont="1" applyFill="1" applyBorder="1" applyAlignment="1" applyProtection="1">
      <alignment horizontal="center"/>
      <protection/>
    </xf>
    <xf numFmtId="0" fontId="54" fillId="32" borderId="0" xfId="54" applyFill="1" applyBorder="1" applyAlignment="1" applyProtection="1">
      <alignment horizontal="center"/>
      <protection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66" fillId="0" borderId="24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2" fillId="0" borderId="11" xfId="0" applyFont="1" applyBorder="1" applyAlignment="1">
      <alignment horizontal="right"/>
    </xf>
    <xf numFmtId="0" fontId="62" fillId="0" borderId="19" xfId="0" applyFont="1" applyBorder="1" applyAlignment="1">
      <alignment horizontal="right"/>
    </xf>
    <xf numFmtId="0" fontId="59" fillId="0" borderId="0" xfId="0" applyFont="1" applyAlignment="1">
      <alignment/>
    </xf>
    <xf numFmtId="0" fontId="62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strike val="0"/>
      </font>
      <fill>
        <patternFill>
          <bgColor theme="1" tint="0.49998000264167786"/>
        </patternFill>
      </fill>
    </dxf>
    <dxf>
      <font>
        <strike val="0"/>
      </font>
      <fill>
        <patternFill>
          <bgColor theme="1" tint="0.49998000264167786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Groups" displayName="tGroups" ref="A1:A17" comment="" totalsRowShown="0">
  <autoFilter ref="A1:A17"/>
  <tableColumns count="1">
    <tableColumn id="1" name="Groups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44" name="Table144" displayName="Table144" ref="E5:E10" comment="" totalsRowShown="0">
  <autoFilter ref="E5:E10"/>
  <tableColumns count="1">
    <tableColumn id="1" name="Accom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id="421" name="Table421" displayName="Table421" ref="O7:Q11" comment="" totalsRowShown="0">
  <autoFilter ref="O7:Q11"/>
  <tableColumns count="3">
    <tableColumn id="1" name="Meal"/>
    <tableColumn id="2" name="Adult"/>
    <tableColumn id="3" name="Child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423" name="Table423" displayName="Table423" ref="K11:K13" comment="" totalsRowShown="0">
  <autoFilter ref="K11:K13"/>
  <tableColumns count="1">
    <tableColumn id="1" name="Child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3" name="Table3" displayName="Table3" ref="I16:O23" comment="" totalsRowShown="0">
  <autoFilter ref="I16:O23"/>
  <tableColumns count="7">
    <tableColumn id="1" name="Number days"/>
    <tableColumn id="2" name="Column1"/>
    <tableColumn id="3" name="LookUp Accom+Age"/>
    <tableColumn id="4" name="Column2"/>
    <tableColumn id="5" name="Daily Charge"/>
    <tableColumn id="6" name="Column3"/>
    <tableColumn id="7" name="Total Charge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8" comment="" totalsRowShown="0">
  <autoFilter ref="C1:C8"/>
  <tableColumns count="1">
    <tableColumn id="1" name="Diet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E1:E3" comment="" totalsRowShown="0">
  <autoFilter ref="E1:E3"/>
  <tableColumns count="1">
    <tableColumn id="1" name="MealType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G1:G4" comment="" totalsRowShown="0">
  <autoFilter ref="G1:G4"/>
  <tableColumns count="1">
    <tableColumn id="1" name="PayType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id="8" name="DiscLIst" displayName="DiscLIst" ref="I1:I6" comment="" totalsRowShown="0">
  <autoFilter ref="I1:I6"/>
  <tableColumns count="1">
    <tableColumn id="1" name="Discount"/>
  </tableColumns>
  <tableStyleInfo name="TableStyleMedium24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K1:K7" comment="" totalsRowShown="0">
  <autoFilter ref="K1:K7"/>
  <tableColumns count="1">
    <tableColumn id="1" name="AgeGrps"/>
  </tableColumns>
  <tableStyleInfo name="TableStyleMedium26"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M1:M6" comment="" totalsRowShown="0">
  <autoFilter ref="M1:M6"/>
  <tableColumns count="1">
    <tableColumn id="1" name="Role"/>
  </tableColumns>
  <tableStyleInfo name="TableStyleDark9" showFirstColumn="0" showLastColumn="0" showRowStripes="1" showColumnStripes="0"/>
</table>
</file>

<file path=xl/tables/table8.xml><?xml version="1.0" encoding="utf-8"?>
<table xmlns="http://schemas.openxmlformats.org/spreadsheetml/2006/main" id="11" name="Table11" displayName="Table11" ref="O1:O5" comment="" totalsRowShown="0">
  <autoFilter ref="O1:O5"/>
  <tableColumns count="1">
    <tableColumn id="1" name="Gender"/>
  </tableColumns>
  <tableStyleInfo name="TableStyleMedium24" showFirstColumn="0" showLastColumn="0" showRowStripes="1" showColumnStripes="0"/>
</table>
</file>

<file path=xl/tables/table9.xml><?xml version="1.0" encoding="utf-8"?>
<table xmlns="http://schemas.openxmlformats.org/spreadsheetml/2006/main" id="12" name="Table12" displayName="Table12" ref="Q1:Q3" comment="" totalsRowShown="0">
  <autoFilter ref="Q1:Q3"/>
  <tableColumns count="1">
    <tableColumn id="1" name="YN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nationalcongress@gmail.com?subject=BOOKING" TargetMode="External" /><Relationship Id="rId2" Type="http://schemas.openxmlformats.org/officeDocument/2006/relationships/hyperlink" Target="mailto:oznationalcongress@gmail.com?subject=BOOKING" TargetMode="External" /><Relationship Id="rId3" Type="http://schemas.openxmlformats.org/officeDocument/2006/relationships/hyperlink" Target="mailto:oznationalcongress@gmail.com?subject=BOOKING" TargetMode="External" /><Relationship Id="rId4" Type="http://schemas.openxmlformats.org/officeDocument/2006/relationships/hyperlink" Target="mailto:oznationalcongress@gmail.com?subject=BOOKING" TargetMode="External" /><Relationship Id="rId5" Type="http://schemas.openxmlformats.org/officeDocument/2006/relationships/hyperlink" Target="mailto:oznationalcongress@gmail.com?subject=BOOKING" TargetMode="External" /><Relationship Id="rId6" Type="http://schemas.openxmlformats.org/officeDocument/2006/relationships/hyperlink" Target="mailto:oznationalcongress@gmail.com?subject=BOOKING" TargetMode="External" /><Relationship Id="rId7" Type="http://schemas.openxmlformats.org/officeDocument/2006/relationships/hyperlink" Target="mailto:oznationalcongress@gmail.com?subject=BOOKING" TargetMode="External" /><Relationship Id="rId8" Type="http://schemas.openxmlformats.org/officeDocument/2006/relationships/hyperlink" Target="mailto:oznationalcongress@gmail.com?subject=BOOKING" TargetMode="External" /><Relationship Id="rId9" Type="http://schemas.openxmlformats.org/officeDocument/2006/relationships/hyperlink" Target="mailto:oznationalcongress@gmail.com?subject=BOOKING" TargetMode="External" /><Relationship Id="rId10" Type="http://schemas.openxmlformats.org/officeDocument/2006/relationships/hyperlink" Target="https://oznationalcongress.weebly.com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znationalcongress@gmail.com?subject=BOOKING" TargetMode="External" /><Relationship Id="rId2" Type="http://schemas.openxmlformats.org/officeDocument/2006/relationships/hyperlink" Target="mailto:oznationalcongress@gmail.com?subject=BOOKIN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A1" sqref="A1:I1"/>
    </sheetView>
  </sheetViews>
  <sheetFormatPr defaultColWidth="10.625" defaultRowHeight="15.75"/>
  <cols>
    <col min="1" max="8" width="10.625" style="0" customWidth="1"/>
    <col min="9" max="9" width="21.50390625" style="0" customWidth="1"/>
  </cols>
  <sheetData>
    <row r="1" spans="1:9" ht="15">
      <c r="A1" s="67" t="s">
        <v>79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67"/>
      <c r="B2" s="67"/>
      <c r="C2" s="67"/>
      <c r="D2" s="67"/>
      <c r="E2" s="67"/>
      <c r="F2" s="67"/>
      <c r="G2" s="67"/>
      <c r="H2" s="67"/>
      <c r="I2" s="67"/>
    </row>
    <row r="3" spans="1:9" ht="15">
      <c r="A3" s="68" t="s">
        <v>196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62" t="s">
        <v>128</v>
      </c>
      <c r="B4" s="69"/>
      <c r="C4" s="69"/>
      <c r="D4" s="69"/>
      <c r="E4" s="69"/>
      <c r="F4" s="69"/>
      <c r="G4" s="69"/>
      <c r="H4" s="69"/>
      <c r="I4" s="69"/>
    </row>
    <row r="5" spans="1:9" ht="15">
      <c r="A5" s="62"/>
      <c r="B5" s="62"/>
      <c r="C5" s="62"/>
      <c r="D5" s="62"/>
      <c r="E5" s="62"/>
      <c r="F5" s="62"/>
      <c r="G5" s="62"/>
      <c r="H5" s="62"/>
      <c r="I5" s="62"/>
    </row>
    <row r="6" spans="1:9" ht="15">
      <c r="A6" s="60" t="s">
        <v>107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60" t="s">
        <v>80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60" t="s">
        <v>81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60" t="s">
        <v>110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5">
      <c r="A11" s="60" t="s">
        <v>82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60" t="s">
        <v>133</v>
      </c>
      <c r="B12" s="60"/>
      <c r="C12" s="60"/>
      <c r="D12" s="60"/>
      <c r="E12" s="60"/>
      <c r="F12" s="60"/>
      <c r="G12" s="60"/>
      <c r="H12" s="60"/>
      <c r="I12" s="60"/>
    </row>
    <row r="13" spans="1:9" ht="15">
      <c r="A13" s="60" t="s">
        <v>83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61" t="s">
        <v>86</v>
      </c>
      <c r="B15" s="61"/>
      <c r="C15" s="61"/>
      <c r="D15" s="61"/>
      <c r="E15" s="61"/>
      <c r="F15" s="61"/>
      <c r="G15" s="61"/>
      <c r="H15" s="61"/>
      <c r="I15" s="61"/>
    </row>
    <row r="16" spans="1:9" ht="15">
      <c r="A16" s="60" t="s">
        <v>87</v>
      </c>
      <c r="B16" s="60"/>
      <c r="C16" s="60"/>
      <c r="D16" s="60"/>
      <c r="E16" s="60"/>
      <c r="F16" s="60"/>
      <c r="G16" s="60"/>
      <c r="H16" s="60"/>
      <c r="I16" s="60"/>
    </row>
    <row r="17" spans="1:9" ht="15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15">
      <c r="A18" s="61" t="s">
        <v>84</v>
      </c>
      <c r="B18" s="61"/>
      <c r="C18" s="61"/>
      <c r="D18" s="61"/>
      <c r="E18" s="61"/>
      <c r="F18" s="61"/>
      <c r="G18" s="61"/>
      <c r="H18" s="61"/>
      <c r="I18" s="61"/>
    </row>
    <row r="19" spans="1:9" ht="15">
      <c r="A19" s="60" t="s">
        <v>91</v>
      </c>
      <c r="B19" s="60"/>
      <c r="C19" s="60"/>
      <c r="D19" s="60"/>
      <c r="E19" s="60"/>
      <c r="F19" s="60"/>
      <c r="G19" s="60"/>
      <c r="H19" s="60"/>
      <c r="I19" s="60"/>
    </row>
    <row r="20" spans="1:9" ht="15">
      <c r="A20" s="60" t="s">
        <v>85</v>
      </c>
      <c r="B20" s="60"/>
      <c r="C20" s="60"/>
      <c r="D20" s="60"/>
      <c r="E20" s="60"/>
      <c r="F20" s="60"/>
      <c r="G20" s="60"/>
      <c r="H20" s="60"/>
      <c r="I20" s="60"/>
    </row>
    <row r="21" spans="1:9" ht="15">
      <c r="A21" s="62"/>
      <c r="B21" s="62"/>
      <c r="C21" s="62"/>
      <c r="D21" s="62"/>
      <c r="E21" s="62"/>
      <c r="F21" s="62"/>
      <c r="G21" s="62"/>
      <c r="H21" s="62"/>
      <c r="I21" s="62"/>
    </row>
    <row r="22" spans="1:9" ht="15">
      <c r="A22" s="61" t="s">
        <v>169</v>
      </c>
      <c r="B22" s="61"/>
      <c r="C22" s="61"/>
      <c r="D22" s="61"/>
      <c r="E22" s="61"/>
      <c r="F22" s="61"/>
      <c r="G22" s="61"/>
      <c r="H22" s="61"/>
      <c r="I22" s="61"/>
    </row>
    <row r="23" spans="1:9" ht="15">
      <c r="A23" s="60" t="s">
        <v>176</v>
      </c>
      <c r="B23" s="60"/>
      <c r="C23" s="60"/>
      <c r="D23" s="60"/>
      <c r="E23" s="60"/>
      <c r="F23" s="60"/>
      <c r="G23" s="60"/>
      <c r="H23" s="60"/>
      <c r="I23" s="60"/>
    </row>
    <row r="24" spans="1:9" ht="15">
      <c r="A24" s="60" t="s">
        <v>177</v>
      </c>
      <c r="B24" s="61"/>
      <c r="C24" s="61"/>
      <c r="D24" s="61"/>
      <c r="E24" s="61"/>
      <c r="F24" s="61"/>
      <c r="G24" s="61"/>
      <c r="H24" s="61"/>
      <c r="I24" s="61"/>
    </row>
    <row r="25" spans="1:9" ht="15">
      <c r="A25" s="60" t="s">
        <v>187</v>
      </c>
      <c r="B25" s="60"/>
      <c r="C25" s="60"/>
      <c r="D25" s="60"/>
      <c r="E25" s="60"/>
      <c r="F25" s="60"/>
      <c r="G25" s="60"/>
      <c r="H25" s="60"/>
      <c r="I25" s="60"/>
    </row>
    <row r="26" spans="1:9" ht="1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5">
      <c r="A27" s="61" t="s">
        <v>3</v>
      </c>
      <c r="B27" s="61"/>
      <c r="C27" s="61"/>
      <c r="D27" s="61"/>
      <c r="E27" s="61"/>
      <c r="F27" s="61"/>
      <c r="G27" s="61"/>
      <c r="H27" s="61"/>
      <c r="I27" s="61"/>
    </row>
    <row r="28" spans="1:9" ht="15">
      <c r="A28" s="60" t="s">
        <v>173</v>
      </c>
      <c r="B28" s="60"/>
      <c r="C28" s="60"/>
      <c r="D28" s="60"/>
      <c r="E28" s="60"/>
      <c r="F28" s="60"/>
      <c r="G28" s="60"/>
      <c r="H28" s="60"/>
      <c r="I28" s="60"/>
    </row>
    <row r="29" spans="1:9" ht="15">
      <c r="A29" s="62" t="s">
        <v>174</v>
      </c>
      <c r="B29" s="62"/>
      <c r="C29" s="62"/>
      <c r="D29" s="62"/>
      <c r="E29" s="62"/>
      <c r="F29" s="62"/>
      <c r="G29" s="62"/>
      <c r="H29" s="62"/>
      <c r="I29" s="62"/>
    </row>
    <row r="30" spans="1:9" ht="1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5">
      <c r="A31" s="61" t="s">
        <v>170</v>
      </c>
      <c r="B31" s="60"/>
      <c r="C31" s="60"/>
      <c r="D31" s="60"/>
      <c r="E31" s="60"/>
      <c r="F31" s="60"/>
      <c r="G31" s="60"/>
      <c r="H31" s="60"/>
      <c r="I31" s="60"/>
    </row>
    <row r="32" spans="1:9" ht="15">
      <c r="A32" s="60" t="s">
        <v>171</v>
      </c>
      <c r="B32" s="60"/>
      <c r="C32" s="60"/>
      <c r="D32" s="60"/>
      <c r="E32" s="60"/>
      <c r="F32" s="60"/>
      <c r="G32" s="60"/>
      <c r="H32" s="60"/>
      <c r="I32" s="60"/>
    </row>
    <row r="33" spans="1:9" ht="15">
      <c r="A33" s="62" t="s">
        <v>175</v>
      </c>
      <c r="B33" s="62"/>
      <c r="C33" s="62"/>
      <c r="D33" s="62"/>
      <c r="E33" s="62"/>
      <c r="F33" s="62"/>
      <c r="G33" s="62"/>
      <c r="H33" s="62"/>
      <c r="I33" s="62"/>
    </row>
    <row r="34" spans="1:9" ht="15">
      <c r="A34" s="113" t="s">
        <v>200</v>
      </c>
      <c r="B34" s="113"/>
      <c r="C34" s="113"/>
      <c r="D34" s="113"/>
      <c r="E34" s="113"/>
      <c r="F34" s="113"/>
      <c r="G34" s="113"/>
      <c r="H34" s="113"/>
      <c r="I34" s="113"/>
    </row>
    <row r="35" spans="1:9" ht="15">
      <c r="A35" s="113" t="s">
        <v>198</v>
      </c>
      <c r="B35" s="113"/>
      <c r="C35" s="113"/>
      <c r="D35" s="113"/>
      <c r="E35" s="113"/>
      <c r="F35" s="113"/>
      <c r="G35" s="113"/>
      <c r="H35" s="113"/>
      <c r="I35" s="113"/>
    </row>
    <row r="36" spans="1:9" s="56" customFormat="1" ht="15">
      <c r="A36" s="62" t="s">
        <v>233</v>
      </c>
      <c r="B36" s="62"/>
      <c r="C36" s="62"/>
      <c r="D36" s="62"/>
      <c r="E36" s="62"/>
      <c r="F36" s="62"/>
      <c r="G36" s="62"/>
      <c r="H36" s="62"/>
      <c r="I36" s="62"/>
    </row>
    <row r="37" spans="1:9" ht="15">
      <c r="A37" s="62"/>
      <c r="B37" s="62"/>
      <c r="C37" s="62"/>
      <c r="D37" s="62"/>
      <c r="E37" s="62"/>
      <c r="F37" s="62"/>
      <c r="G37" s="62"/>
      <c r="H37" s="62"/>
      <c r="I37" s="62"/>
    </row>
    <row r="38" spans="1:9" ht="15">
      <c r="A38" s="61" t="s">
        <v>112</v>
      </c>
      <c r="B38" s="61"/>
      <c r="C38" s="61"/>
      <c r="D38" s="61"/>
      <c r="E38" s="61"/>
      <c r="F38" s="61"/>
      <c r="G38" s="61"/>
      <c r="H38" s="61"/>
      <c r="I38" s="61"/>
    </row>
    <row r="39" spans="1:9" ht="15">
      <c r="A39" s="60" t="s">
        <v>88</v>
      </c>
      <c r="B39" s="60"/>
      <c r="C39" s="60"/>
      <c r="D39" s="60"/>
      <c r="E39" s="60"/>
      <c r="F39" s="60"/>
      <c r="G39" s="60"/>
      <c r="H39" s="60"/>
      <c r="I39" s="60"/>
    </row>
    <row r="40" spans="1:9" ht="15">
      <c r="A40" s="60" t="s">
        <v>89</v>
      </c>
      <c r="B40" s="60"/>
      <c r="C40" s="60"/>
      <c r="D40" s="60"/>
      <c r="E40" s="60"/>
      <c r="F40" s="60"/>
      <c r="G40" s="60"/>
      <c r="H40" s="60"/>
      <c r="I40" s="60"/>
    </row>
    <row r="41" spans="1:9" ht="15">
      <c r="A41" s="62"/>
      <c r="B41" s="62"/>
      <c r="C41" s="62"/>
      <c r="D41" s="62"/>
      <c r="E41" s="62"/>
      <c r="F41" s="62"/>
      <c r="G41" s="62"/>
      <c r="H41" s="62"/>
      <c r="I41" s="62"/>
    </row>
    <row r="42" spans="1:9" ht="15">
      <c r="A42" s="64" t="s">
        <v>188</v>
      </c>
      <c r="B42" s="64"/>
      <c r="C42" s="64"/>
      <c r="D42" s="64"/>
      <c r="E42" s="64"/>
      <c r="F42" s="64"/>
      <c r="G42" s="64"/>
      <c r="H42" s="64"/>
      <c r="I42" s="64"/>
    </row>
    <row r="43" spans="1:9" ht="15">
      <c r="A43" s="62" t="s">
        <v>189</v>
      </c>
      <c r="B43" s="62"/>
      <c r="C43" s="62"/>
      <c r="D43" s="62"/>
      <c r="E43" s="62"/>
      <c r="F43" s="62"/>
      <c r="G43" s="62"/>
      <c r="H43" s="62"/>
      <c r="I43" s="62"/>
    </row>
    <row r="44" spans="1:9" ht="15">
      <c r="A44" s="64"/>
      <c r="B44" s="64"/>
      <c r="C44" s="64"/>
      <c r="D44" s="64"/>
      <c r="E44" s="64"/>
      <c r="F44" s="64"/>
      <c r="G44" s="64"/>
      <c r="H44" s="64"/>
      <c r="I44" s="64"/>
    </row>
    <row r="45" spans="1:9" ht="15">
      <c r="A45" s="64" t="s">
        <v>155</v>
      </c>
      <c r="B45" s="64"/>
      <c r="C45" s="64"/>
      <c r="D45" s="64"/>
      <c r="E45" s="64"/>
      <c r="F45" s="64"/>
      <c r="G45" s="64"/>
      <c r="H45" s="64"/>
      <c r="I45" s="64"/>
    </row>
    <row r="46" spans="1:9" ht="15">
      <c r="A46" s="62" t="s">
        <v>172</v>
      </c>
      <c r="B46" s="62"/>
      <c r="C46" s="62"/>
      <c r="D46" s="62"/>
      <c r="E46" s="62"/>
      <c r="F46" s="62"/>
      <c r="G46" s="62"/>
      <c r="H46" s="62"/>
      <c r="I46" s="62"/>
    </row>
    <row r="47" spans="1:9" ht="15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>
      <c r="A48" s="61" t="s">
        <v>178</v>
      </c>
      <c r="B48" s="61"/>
      <c r="C48" s="61"/>
      <c r="D48" s="61"/>
      <c r="E48" s="61"/>
      <c r="F48" s="61"/>
      <c r="G48" s="61"/>
      <c r="H48" s="61"/>
      <c r="I48" s="61"/>
    </row>
    <row r="49" spans="1:9" ht="15">
      <c r="A49" s="60" t="s">
        <v>195</v>
      </c>
      <c r="B49" s="60"/>
      <c r="C49" s="60"/>
      <c r="D49" s="60"/>
      <c r="E49" s="60"/>
      <c r="F49" s="60"/>
      <c r="G49" s="60"/>
      <c r="H49" s="60"/>
      <c r="I49" s="60"/>
    </row>
    <row r="50" spans="1:9" ht="160.5" customHeight="1">
      <c r="A50" s="63" t="s">
        <v>197</v>
      </c>
      <c r="B50" s="63"/>
      <c r="C50" s="63"/>
      <c r="D50" s="63"/>
      <c r="E50" s="63"/>
      <c r="F50" s="63"/>
      <c r="G50" s="63"/>
      <c r="H50" s="63"/>
      <c r="I50" s="63"/>
    </row>
    <row r="51" spans="1:9" ht="15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5">
      <c r="A52" s="61" t="s">
        <v>24</v>
      </c>
      <c r="B52" s="61"/>
      <c r="C52" s="61"/>
      <c r="D52" s="61"/>
      <c r="E52" s="61"/>
      <c r="F52" s="61"/>
      <c r="G52" s="61"/>
      <c r="H52" s="61"/>
      <c r="I52" s="61"/>
    </row>
    <row r="53" spans="1:9" ht="15">
      <c r="A53" s="60" t="s">
        <v>90</v>
      </c>
      <c r="B53" s="60"/>
      <c r="C53" s="60"/>
      <c r="D53" s="60"/>
      <c r="E53" s="60"/>
      <c r="F53" s="60"/>
      <c r="G53" s="60"/>
      <c r="H53" s="60"/>
      <c r="I53" s="60"/>
    </row>
    <row r="54" spans="1:9" ht="15">
      <c r="A54" s="60"/>
      <c r="B54" s="60"/>
      <c r="C54" s="60"/>
      <c r="D54" s="60"/>
      <c r="E54" s="60"/>
      <c r="F54" s="60"/>
      <c r="G54" s="60"/>
      <c r="H54" s="60"/>
      <c r="I54" s="60"/>
    </row>
    <row r="55" spans="1:9" ht="15">
      <c r="A55" s="61" t="s">
        <v>14</v>
      </c>
      <c r="B55" s="61"/>
      <c r="C55" s="61"/>
      <c r="D55" s="61"/>
      <c r="E55" s="61"/>
      <c r="F55" s="61"/>
      <c r="G55" s="61"/>
      <c r="H55" s="61"/>
      <c r="I55" s="61"/>
    </row>
    <row r="56" spans="1:9" ht="15">
      <c r="A56" s="60" t="s">
        <v>92</v>
      </c>
      <c r="B56" s="60"/>
      <c r="C56" s="60"/>
      <c r="D56" s="60"/>
      <c r="E56" s="60"/>
      <c r="F56" s="60"/>
      <c r="G56" s="60"/>
      <c r="H56" s="60"/>
      <c r="I56" s="60"/>
    </row>
    <row r="57" spans="1:9" ht="15">
      <c r="A57" s="60" t="s">
        <v>93</v>
      </c>
      <c r="B57" s="60"/>
      <c r="C57" s="60"/>
      <c r="D57" s="60"/>
      <c r="E57" s="60"/>
      <c r="F57" s="60"/>
      <c r="G57" s="60"/>
      <c r="H57" s="60"/>
      <c r="I57" s="60"/>
    </row>
    <row r="58" spans="1:9" ht="15">
      <c r="A58" s="60" t="s">
        <v>179</v>
      </c>
      <c r="B58" s="60"/>
      <c r="C58" s="60"/>
      <c r="D58" s="60"/>
      <c r="E58" s="60"/>
      <c r="F58" s="60"/>
      <c r="G58" s="60"/>
      <c r="H58" s="60"/>
      <c r="I58" s="60"/>
    </row>
    <row r="59" spans="1:9" ht="15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5">
      <c r="A60" s="61" t="s">
        <v>181</v>
      </c>
      <c r="B60" s="61"/>
      <c r="C60" s="61"/>
      <c r="D60" s="61"/>
      <c r="E60" s="61"/>
      <c r="F60" s="61"/>
      <c r="G60" s="61"/>
      <c r="H60" s="61"/>
      <c r="I60" s="61"/>
    </row>
    <row r="61" spans="1:9" ht="15">
      <c r="A61" s="61" t="s">
        <v>180</v>
      </c>
      <c r="B61" s="61"/>
      <c r="C61" s="61"/>
      <c r="D61" s="61"/>
      <c r="E61" s="61"/>
      <c r="F61" s="61"/>
      <c r="G61" s="61"/>
      <c r="H61" s="61"/>
      <c r="I61" s="61"/>
    </row>
    <row r="62" spans="1:9" ht="15">
      <c r="A62" s="60"/>
      <c r="B62" s="60"/>
      <c r="C62" s="60"/>
      <c r="D62" s="60"/>
      <c r="E62" s="60"/>
      <c r="F62" s="60"/>
      <c r="G62" s="60"/>
      <c r="H62" s="60"/>
      <c r="I62" s="60"/>
    </row>
    <row r="63" spans="1:9" ht="15">
      <c r="A63" s="61" t="s">
        <v>94</v>
      </c>
      <c r="B63" s="61"/>
      <c r="C63" s="61"/>
      <c r="D63" s="61"/>
      <c r="E63" s="61"/>
      <c r="F63" s="61"/>
      <c r="G63" s="61"/>
      <c r="H63" s="61"/>
      <c r="I63" s="61"/>
    </row>
    <row r="64" spans="1:9" ht="15">
      <c r="A64" s="60" t="s">
        <v>95</v>
      </c>
      <c r="B64" s="60"/>
      <c r="C64" s="60"/>
      <c r="D64" s="60"/>
      <c r="E64" s="60"/>
      <c r="F64" s="60"/>
      <c r="G64" s="60"/>
      <c r="H64" s="60"/>
      <c r="I64" s="60"/>
    </row>
    <row r="65" spans="1:9" ht="15">
      <c r="A65" s="60" t="s">
        <v>96</v>
      </c>
      <c r="B65" s="60"/>
      <c r="C65" s="60"/>
      <c r="D65" s="60"/>
      <c r="E65" s="60"/>
      <c r="F65" s="60"/>
      <c r="G65" s="60"/>
      <c r="H65" s="60"/>
      <c r="I65" s="60"/>
    </row>
    <row r="66" spans="1:9" ht="15">
      <c r="A66" s="61" t="s">
        <v>97</v>
      </c>
      <c r="B66" s="61"/>
      <c r="C66" s="61"/>
      <c r="D66" s="61"/>
      <c r="E66" s="61"/>
      <c r="F66" s="61"/>
      <c r="G66" s="61"/>
      <c r="H66" s="61"/>
      <c r="I66" s="61"/>
    </row>
    <row r="67" spans="1:9" ht="15">
      <c r="A67" s="61" t="s">
        <v>182</v>
      </c>
      <c r="B67" s="61"/>
      <c r="C67" s="61"/>
      <c r="D67" s="61"/>
      <c r="E67" s="61"/>
      <c r="F67" s="61"/>
      <c r="G67" s="61"/>
      <c r="H67" s="61"/>
      <c r="I67" s="61"/>
    </row>
    <row r="68" spans="1:9" ht="15">
      <c r="A68" s="60" t="s">
        <v>98</v>
      </c>
      <c r="B68" s="60"/>
      <c r="C68" s="60"/>
      <c r="D68" s="60"/>
      <c r="E68" s="60"/>
      <c r="F68" s="60"/>
      <c r="G68" s="60"/>
      <c r="H68" s="60"/>
      <c r="I68" s="60"/>
    </row>
    <row r="69" spans="1:9" ht="15">
      <c r="A69" s="60"/>
      <c r="B69" s="60"/>
      <c r="C69" s="60"/>
      <c r="D69" s="60"/>
      <c r="E69" s="60"/>
      <c r="F69" s="60"/>
      <c r="G69" s="60"/>
      <c r="H69" s="60"/>
      <c r="I69" s="60"/>
    </row>
    <row r="70" spans="1:9" ht="15">
      <c r="A70" s="61" t="s">
        <v>99</v>
      </c>
      <c r="B70" s="61"/>
      <c r="C70" s="61"/>
      <c r="D70" s="61"/>
      <c r="E70" s="61"/>
      <c r="F70" s="61"/>
      <c r="G70" s="61"/>
      <c r="H70" s="61"/>
      <c r="I70" s="61"/>
    </row>
    <row r="71" spans="1:9" ht="15">
      <c r="A71" s="60" t="s">
        <v>100</v>
      </c>
      <c r="B71" s="60"/>
      <c r="C71" s="60"/>
      <c r="D71" s="60"/>
      <c r="E71" s="60"/>
      <c r="F71" s="60"/>
      <c r="G71" s="60"/>
      <c r="H71" s="60"/>
      <c r="I71" s="60"/>
    </row>
    <row r="72" spans="1:9" ht="15">
      <c r="A72" s="60" t="s">
        <v>101</v>
      </c>
      <c r="B72" s="60"/>
      <c r="C72" s="60"/>
      <c r="D72" s="60"/>
      <c r="E72" s="60"/>
      <c r="F72" s="60"/>
      <c r="G72" s="60"/>
      <c r="H72" s="60"/>
      <c r="I72" s="60"/>
    </row>
    <row r="73" spans="1:9" ht="15">
      <c r="A73" s="60" t="s">
        <v>102</v>
      </c>
      <c r="B73" s="60"/>
      <c r="C73" s="60"/>
      <c r="D73" s="60"/>
      <c r="E73" s="60"/>
      <c r="F73" s="60"/>
      <c r="G73" s="60"/>
      <c r="H73" s="60"/>
      <c r="I73" s="60"/>
    </row>
    <row r="74" spans="1:9" ht="15">
      <c r="A74" s="60"/>
      <c r="B74" s="60"/>
      <c r="C74" s="60"/>
      <c r="D74" s="60"/>
      <c r="E74" s="60"/>
      <c r="F74" s="60"/>
      <c r="G74" s="60"/>
      <c r="H74" s="60"/>
      <c r="I74" s="60"/>
    </row>
    <row r="75" spans="1:9" ht="15">
      <c r="A75" s="61" t="s">
        <v>103</v>
      </c>
      <c r="B75" s="61"/>
      <c r="C75" s="61"/>
      <c r="D75" s="61"/>
      <c r="E75" s="61"/>
      <c r="F75" s="61"/>
      <c r="G75" s="61"/>
      <c r="H75" s="61"/>
      <c r="I75" s="61"/>
    </row>
    <row r="76" spans="1:9" ht="15">
      <c r="A76" s="60" t="s">
        <v>109</v>
      </c>
      <c r="B76" s="60"/>
      <c r="C76" s="60"/>
      <c r="D76" s="60"/>
      <c r="E76" s="60"/>
      <c r="F76" s="60"/>
      <c r="G76" s="60"/>
      <c r="H76" s="60"/>
      <c r="I76" s="60"/>
    </row>
    <row r="77" spans="1:9" ht="15">
      <c r="A77" s="66" t="s">
        <v>104</v>
      </c>
      <c r="B77" s="66"/>
      <c r="C77" s="66"/>
      <c r="D77" s="66"/>
      <c r="E77" s="66"/>
      <c r="F77" s="66"/>
      <c r="G77" s="66"/>
      <c r="H77" s="66"/>
      <c r="I77" s="66"/>
    </row>
    <row r="78" spans="1:9" ht="15">
      <c r="A78" s="60" t="s">
        <v>184</v>
      </c>
      <c r="B78" s="60"/>
      <c r="C78" s="60"/>
      <c r="D78" s="60"/>
      <c r="E78" s="60"/>
      <c r="F78" s="60"/>
      <c r="G78" s="60"/>
      <c r="H78" s="60"/>
      <c r="I78" s="60"/>
    </row>
    <row r="79" spans="1:9" ht="15">
      <c r="A79" s="65" t="s">
        <v>39</v>
      </c>
      <c r="B79" s="65" t="s">
        <v>183</v>
      </c>
      <c r="C79" s="65"/>
      <c r="D79" s="65"/>
      <c r="E79" s="65"/>
      <c r="F79" s="65"/>
      <c r="G79" s="65"/>
      <c r="H79" s="65"/>
      <c r="I79" s="65"/>
    </row>
    <row r="80" spans="1:9" ht="15">
      <c r="A80" s="65" t="s">
        <v>183</v>
      </c>
      <c r="B80" s="65" t="s">
        <v>183</v>
      </c>
      <c r="C80" s="65"/>
      <c r="D80" s="65"/>
      <c r="E80" s="65"/>
      <c r="F80" s="65"/>
      <c r="G80" s="65"/>
      <c r="H80" s="65"/>
      <c r="I80" s="65"/>
    </row>
    <row r="81" spans="1:9" ht="15">
      <c r="A81" s="65" t="s">
        <v>185</v>
      </c>
      <c r="B81" s="65" t="s">
        <v>185</v>
      </c>
      <c r="C81" s="65"/>
      <c r="D81" s="65"/>
      <c r="E81" s="65"/>
      <c r="F81" s="65"/>
      <c r="G81" s="65"/>
      <c r="H81" s="65"/>
      <c r="I81" s="65"/>
    </row>
  </sheetData>
  <sheetProtection password="DBAD" sheet="1" objects="1" scenarios="1"/>
  <mergeCells count="81">
    <mergeCell ref="A36:I36"/>
    <mergeCell ref="A14:I14"/>
    <mergeCell ref="A33:I33"/>
    <mergeCell ref="A30:I30"/>
    <mergeCell ref="A24:I24"/>
    <mergeCell ref="A25:I25"/>
    <mergeCell ref="A26:I26"/>
    <mergeCell ref="A35:I35"/>
    <mergeCell ref="A9:I9"/>
    <mergeCell ref="A12:I12"/>
    <mergeCell ref="A13:I13"/>
    <mergeCell ref="A10:I10"/>
    <mergeCell ref="A11:I11"/>
    <mergeCell ref="A22:I22"/>
    <mergeCell ref="A31:I31"/>
    <mergeCell ref="A20:I20"/>
    <mergeCell ref="A34:I34"/>
    <mergeCell ref="A1:I1"/>
    <mergeCell ref="A5:I5"/>
    <mergeCell ref="A6:I6"/>
    <mergeCell ref="A7:I7"/>
    <mergeCell ref="A8:I8"/>
    <mergeCell ref="A2:I2"/>
    <mergeCell ref="A3:I3"/>
    <mergeCell ref="A4:I4"/>
    <mergeCell ref="A45:I45"/>
    <mergeCell ref="A47:I47"/>
    <mergeCell ref="A40:I40"/>
    <mergeCell ref="A74:I74"/>
    <mergeCell ref="A68:I68"/>
    <mergeCell ref="A57:I57"/>
    <mergeCell ref="A58:I58"/>
    <mergeCell ref="A80:I80"/>
    <mergeCell ref="A81:I81"/>
    <mergeCell ref="A79:I79"/>
    <mergeCell ref="A75:I75"/>
    <mergeCell ref="A76:I76"/>
    <mergeCell ref="A77:I77"/>
    <mergeCell ref="A78:I78"/>
    <mergeCell ref="A27:I27"/>
    <mergeCell ref="A28:I28"/>
    <mergeCell ref="A29:I29"/>
    <mergeCell ref="A19:I19"/>
    <mergeCell ref="A15:I15"/>
    <mergeCell ref="A16:I16"/>
    <mergeCell ref="A17:I17"/>
    <mergeCell ref="A18:I18"/>
    <mergeCell ref="A21:I21"/>
    <mergeCell ref="A23:I23"/>
    <mergeCell ref="A62:I62"/>
    <mergeCell ref="A63:I63"/>
    <mergeCell ref="A32:I32"/>
    <mergeCell ref="A42:I42"/>
    <mergeCell ref="A46:I46"/>
    <mergeCell ref="A38:I38"/>
    <mergeCell ref="A37:I37"/>
    <mergeCell ref="A41:I41"/>
    <mergeCell ref="A39:I39"/>
    <mergeCell ref="A44:I44"/>
    <mergeCell ref="A53:I53"/>
    <mergeCell ref="A51:I51"/>
    <mergeCell ref="A54:I54"/>
    <mergeCell ref="A59:I59"/>
    <mergeCell ref="A60:I60"/>
    <mergeCell ref="A61:I61"/>
    <mergeCell ref="A64:I64"/>
    <mergeCell ref="A43:I43"/>
    <mergeCell ref="A66:I66"/>
    <mergeCell ref="A67:I67"/>
    <mergeCell ref="A48:I48"/>
    <mergeCell ref="A49:I49"/>
    <mergeCell ref="A50:I50"/>
    <mergeCell ref="A55:I55"/>
    <mergeCell ref="A56:I56"/>
    <mergeCell ref="A52:I52"/>
    <mergeCell ref="A73:I73"/>
    <mergeCell ref="A69:I69"/>
    <mergeCell ref="A70:I70"/>
    <mergeCell ref="A71:I71"/>
    <mergeCell ref="A72:I72"/>
    <mergeCell ref="A65:I65"/>
  </mergeCells>
  <hyperlinks>
    <hyperlink ref="A77" r:id="rId1" display="Send and email to oznationalcongress@gmail.com with the completed form attached and a subject of BOOKING."/>
    <hyperlink ref="B77" r:id="rId2" display="mailto:oznationalcongress@gmail.com?subject=BOOKING"/>
    <hyperlink ref="C77" r:id="rId3" display="mailto:oznationalcongress@gmail.com?subject=BOOKING"/>
    <hyperlink ref="D77" r:id="rId4" display="mailto:oznationalcongress@gmail.com?subject=BOOKING"/>
    <hyperlink ref="E77" r:id="rId5" display="mailto:oznationalcongress@gmail.com?subject=BOOKING"/>
    <hyperlink ref="F77" r:id="rId6" display="mailto:oznationalcongress@gmail.com?subject=BOOKING"/>
    <hyperlink ref="G77" r:id="rId7" display="mailto:oznationalcongress@gmail.com?subject=BOOKING"/>
    <hyperlink ref="H77" r:id="rId8" display="mailto:oznationalcongress@gmail.com?subject=BOOKING"/>
    <hyperlink ref="I77" r:id="rId9" display="mailto:oznationalcongress@gmail.com?subject=BOOKING"/>
    <hyperlink ref="A3:I3" r:id="rId10" display="Have a good look at the Congress Website  at: oznationalcongress.weebly.com, before filling in this form"/>
  </hyperlinks>
  <printOptions/>
  <pageMargins left="0.75" right="0.75" top="1" bottom="1" header="0.5" footer="0.5"/>
  <pageSetup fitToHeight="0" fitToWidth="1" orientation="portrait" paperSize="9" scale="74" r:id="rId1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showGridLines="0" zoomScalePageLayoutView="0" workbookViewId="0" topLeftCell="A1">
      <selection activeCell="A7" sqref="A7:B7"/>
    </sheetView>
  </sheetViews>
  <sheetFormatPr defaultColWidth="11.00390625" defaultRowHeight="15.75"/>
  <cols>
    <col min="1" max="1" width="16.625" style="0" customWidth="1"/>
    <col min="2" max="2" width="19.00390625" style="0" customWidth="1"/>
    <col min="3" max="3" width="8.125" style="0" customWidth="1"/>
    <col min="4" max="4" width="17.125" style="0" customWidth="1"/>
    <col min="5" max="5" width="15.50390625" style="0" customWidth="1"/>
    <col min="6" max="6" width="15.875" style="0" customWidth="1"/>
    <col min="7" max="14" width="4.625" style="0" customWidth="1"/>
    <col min="15" max="15" width="10.875" style="0" customWidth="1"/>
    <col min="16" max="16" width="9.50390625" style="0" customWidth="1"/>
    <col min="17" max="17" width="11.50390625" style="0" customWidth="1"/>
    <col min="18" max="18" width="9.625" style="0" customWidth="1"/>
    <col min="19" max="19" width="9.875" style="0" customWidth="1"/>
    <col min="20" max="20" width="10.125" style="0" customWidth="1"/>
    <col min="21" max="21" width="9.375" style="0" customWidth="1"/>
    <col min="22" max="22" width="10.00390625" style="0" customWidth="1"/>
  </cols>
  <sheetData>
    <row r="1" spans="1:8" ht="21">
      <c r="A1" s="70" t="s">
        <v>234</v>
      </c>
      <c r="B1" s="70"/>
      <c r="C1" s="70"/>
      <c r="D1" s="70"/>
      <c r="E1" s="70"/>
      <c r="F1" s="70"/>
      <c r="G1" s="70"/>
      <c r="H1" s="70"/>
    </row>
    <row r="2" spans="1:15" ht="15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4" spans="1:6" ht="18">
      <c r="A4" s="77" t="s">
        <v>120</v>
      </c>
      <c r="B4" s="77"/>
      <c r="C4" s="77"/>
      <c r="D4" s="77"/>
      <c r="E4" s="77"/>
      <c r="F4" s="77"/>
    </row>
    <row r="5" ht="15">
      <c r="D5" s="8"/>
    </row>
    <row r="6" spans="1:4" ht="15">
      <c r="A6" s="6" t="s">
        <v>5</v>
      </c>
      <c r="D6" s="6" t="s">
        <v>6</v>
      </c>
    </row>
    <row r="7" spans="1:8" ht="15">
      <c r="A7" s="71"/>
      <c r="B7" s="72"/>
      <c r="D7" s="71"/>
      <c r="E7" s="73"/>
      <c r="F7" s="73"/>
      <c r="G7" s="73"/>
      <c r="H7" s="72"/>
    </row>
    <row r="8" spans="1:9" ht="15">
      <c r="A8" s="6" t="s">
        <v>7</v>
      </c>
      <c r="I8" s="7"/>
    </row>
    <row r="9" spans="1:9" ht="15">
      <c r="A9" s="71"/>
      <c r="B9" s="73"/>
      <c r="C9" s="73"/>
      <c r="D9" s="73"/>
      <c r="E9" s="73"/>
      <c r="F9" s="73"/>
      <c r="G9" s="73"/>
      <c r="H9" s="72"/>
      <c r="I9" s="7"/>
    </row>
    <row r="10" spans="1:9" ht="15">
      <c r="A10" s="53" t="s">
        <v>194</v>
      </c>
      <c r="I10" s="7"/>
    </row>
    <row r="11" spans="1:9" ht="15">
      <c r="A11" s="74"/>
      <c r="B11" s="75"/>
      <c r="C11" s="75"/>
      <c r="D11" s="75"/>
      <c r="E11" s="75"/>
      <c r="F11" s="75"/>
      <c r="G11" s="75"/>
      <c r="H11" s="76"/>
      <c r="I11" s="7"/>
    </row>
    <row r="12" spans="1:9" ht="15">
      <c r="A12" s="6" t="s">
        <v>111</v>
      </c>
      <c r="I12" s="7"/>
    </row>
    <row r="13" spans="1:9" ht="15">
      <c r="A13" s="71"/>
      <c r="B13" s="73"/>
      <c r="C13" s="73"/>
      <c r="D13" s="73"/>
      <c r="E13" s="73"/>
      <c r="F13" s="73"/>
      <c r="G13" s="73"/>
      <c r="H13" s="72"/>
      <c r="I13" s="7"/>
    </row>
    <row r="14" spans="1:9" ht="18">
      <c r="A14" s="21" t="s">
        <v>45</v>
      </c>
      <c r="B14" s="34"/>
      <c r="C14" s="35"/>
      <c r="D14" s="35"/>
      <c r="E14" s="35"/>
      <c r="F14" s="35"/>
      <c r="G14" s="35"/>
      <c r="H14" s="35"/>
      <c r="I14" s="7"/>
    </row>
    <row r="15" spans="1:9" ht="18">
      <c r="A15" s="92"/>
      <c r="B15" s="93"/>
      <c r="C15" s="35"/>
      <c r="D15" s="35"/>
      <c r="E15" s="35"/>
      <c r="F15" s="35"/>
      <c r="G15" s="35"/>
      <c r="H15" s="35"/>
      <c r="I15" s="7"/>
    </row>
    <row r="16" spans="1:2" ht="24" customHeight="1">
      <c r="A16" s="1"/>
      <c r="B16" s="19"/>
    </row>
    <row r="17" spans="1:14" ht="64.5">
      <c r="A17" s="19" t="s">
        <v>0</v>
      </c>
      <c r="D17" s="59" t="s">
        <v>230</v>
      </c>
      <c r="F17" s="58" t="s">
        <v>231</v>
      </c>
      <c r="G17" s="101" t="s">
        <v>232</v>
      </c>
      <c r="H17" s="102"/>
      <c r="I17" s="102"/>
      <c r="J17" s="102"/>
      <c r="K17" s="102"/>
      <c r="L17" s="102"/>
      <c r="M17" s="102"/>
      <c r="N17" s="103"/>
    </row>
    <row r="18" spans="1:15" ht="15">
      <c r="A18" s="5" t="s">
        <v>1</v>
      </c>
      <c r="B18" s="5" t="s">
        <v>2</v>
      </c>
      <c r="C18" s="5" t="s">
        <v>3</v>
      </c>
      <c r="D18" s="45" t="s">
        <v>135</v>
      </c>
      <c r="E18" s="47" t="s">
        <v>4</v>
      </c>
      <c r="F18" s="5" t="s">
        <v>170</v>
      </c>
      <c r="G18" s="45" t="s">
        <v>32</v>
      </c>
      <c r="H18" s="23" t="s">
        <v>27</v>
      </c>
      <c r="I18" s="23" t="s">
        <v>31</v>
      </c>
      <c r="J18" s="23" t="s">
        <v>28</v>
      </c>
      <c r="K18" s="23" t="s">
        <v>123</v>
      </c>
      <c r="L18" s="23" t="s">
        <v>136</v>
      </c>
      <c r="M18" s="23" t="s">
        <v>25</v>
      </c>
      <c r="N18" s="23" t="s">
        <v>26</v>
      </c>
      <c r="O18" s="45" t="s">
        <v>113</v>
      </c>
    </row>
    <row r="19" spans="1:20" ht="15">
      <c r="A19" s="25"/>
      <c r="B19" s="26"/>
      <c r="C19" s="36"/>
      <c r="D19" s="36"/>
      <c r="E19" s="36"/>
      <c r="F19" s="22"/>
      <c r="G19" s="46"/>
      <c r="H19" s="46"/>
      <c r="I19" s="46"/>
      <c r="J19" s="46"/>
      <c r="K19" s="46"/>
      <c r="L19" s="46"/>
      <c r="M19" s="46"/>
      <c r="N19" s="46"/>
      <c r="O19" s="48">
        <f>DataList!O17</f>
        <v>0</v>
      </c>
      <c r="P19" s="107">
        <f>IF(AND(A19&lt;&gt;"",COUNTBLANK(D19:F19)&gt;0),"Age,Diet or Accom Missing","")</f>
      </c>
      <c r="Q19" s="108"/>
      <c r="R19" s="108"/>
      <c r="S19" s="38"/>
      <c r="T19" s="38"/>
    </row>
    <row r="20" spans="1:20" ht="15">
      <c r="A20" s="25"/>
      <c r="B20" s="26"/>
      <c r="C20" s="36"/>
      <c r="D20" s="36"/>
      <c r="E20" s="36"/>
      <c r="F20" s="22"/>
      <c r="G20" s="46"/>
      <c r="H20" s="46"/>
      <c r="I20" s="46"/>
      <c r="J20" s="46"/>
      <c r="K20" s="46"/>
      <c r="L20" s="46"/>
      <c r="M20" s="46"/>
      <c r="N20" s="46"/>
      <c r="O20" s="48">
        <f>DataList!O18</f>
        <v>0</v>
      </c>
      <c r="P20" s="107">
        <f aca="true" t="shared" si="0" ref="P20:P25">IF(AND(A20&lt;&gt;"",COUNTBLANK(D20:F20)&gt;0),"Age,Diet or Accom Missing","")</f>
      </c>
      <c r="Q20" s="108"/>
      <c r="R20" s="108"/>
      <c r="S20" s="38"/>
      <c r="T20" s="38"/>
    </row>
    <row r="21" spans="1:20" ht="15">
      <c r="A21" s="25"/>
      <c r="B21" s="26"/>
      <c r="C21" s="36"/>
      <c r="D21" s="36"/>
      <c r="E21" s="36"/>
      <c r="F21" s="22"/>
      <c r="G21" s="46"/>
      <c r="H21" s="46"/>
      <c r="I21" s="46"/>
      <c r="J21" s="46"/>
      <c r="K21" s="46"/>
      <c r="L21" s="46"/>
      <c r="M21" s="46"/>
      <c r="N21" s="46"/>
      <c r="O21" s="48">
        <f>DataList!O19</f>
        <v>0</v>
      </c>
      <c r="P21" s="107">
        <f t="shared" si="0"/>
      </c>
      <c r="Q21" s="108"/>
      <c r="R21" s="108"/>
      <c r="S21" s="38"/>
      <c r="T21" s="38"/>
    </row>
    <row r="22" spans="1:20" ht="15">
      <c r="A22" s="25"/>
      <c r="B22" s="26"/>
      <c r="C22" s="36"/>
      <c r="D22" s="36"/>
      <c r="E22" s="36"/>
      <c r="F22" s="22"/>
      <c r="G22" s="46"/>
      <c r="H22" s="46"/>
      <c r="I22" s="46"/>
      <c r="J22" s="46"/>
      <c r="K22" s="46"/>
      <c r="L22" s="46"/>
      <c r="M22" s="46"/>
      <c r="N22" s="46"/>
      <c r="O22" s="48">
        <f>DataList!O20</f>
        <v>0</v>
      </c>
      <c r="P22" s="107">
        <f t="shared" si="0"/>
      </c>
      <c r="Q22" s="108"/>
      <c r="R22" s="108"/>
      <c r="S22" s="38"/>
      <c r="T22" s="38"/>
    </row>
    <row r="23" spans="1:20" ht="15">
      <c r="A23" s="25"/>
      <c r="B23" s="26"/>
      <c r="C23" s="36"/>
      <c r="D23" s="36"/>
      <c r="E23" s="36"/>
      <c r="F23" s="22"/>
      <c r="G23" s="46"/>
      <c r="H23" s="46"/>
      <c r="I23" s="46"/>
      <c r="J23" s="46"/>
      <c r="K23" s="46"/>
      <c r="L23" s="46"/>
      <c r="M23" s="46"/>
      <c r="N23" s="46"/>
      <c r="O23" s="48">
        <f>DataList!O21</f>
        <v>0</v>
      </c>
      <c r="P23" s="107">
        <f t="shared" si="0"/>
      </c>
      <c r="Q23" s="108"/>
      <c r="R23" s="108"/>
      <c r="S23" s="38"/>
      <c r="T23" s="38"/>
    </row>
    <row r="24" spans="1:20" ht="15">
      <c r="A24" s="25"/>
      <c r="B24" s="26"/>
      <c r="C24" s="36"/>
      <c r="D24" s="36"/>
      <c r="E24" s="36"/>
      <c r="F24" s="22"/>
      <c r="G24" s="46"/>
      <c r="H24" s="46"/>
      <c r="I24" s="46"/>
      <c r="J24" s="46"/>
      <c r="K24" s="46"/>
      <c r="L24" s="46"/>
      <c r="M24" s="46"/>
      <c r="N24" s="46"/>
      <c r="O24" s="48">
        <f>DataList!O22</f>
        <v>0</v>
      </c>
      <c r="P24" s="107">
        <f t="shared" si="0"/>
      </c>
      <c r="Q24" s="108"/>
      <c r="R24" s="108"/>
      <c r="S24" s="38"/>
      <c r="T24" s="38"/>
    </row>
    <row r="25" spans="1:20" ht="15">
      <c r="A25" s="27"/>
      <c r="B25" s="28"/>
      <c r="C25" s="36"/>
      <c r="D25" s="36"/>
      <c r="E25" s="36"/>
      <c r="F25" s="22"/>
      <c r="G25" s="46"/>
      <c r="H25" s="46"/>
      <c r="I25" s="46"/>
      <c r="J25" s="46"/>
      <c r="K25" s="46"/>
      <c r="L25" s="46"/>
      <c r="M25" s="46"/>
      <c r="N25" s="46"/>
      <c r="O25" s="48">
        <f>DataList!O23</f>
        <v>0</v>
      </c>
      <c r="P25" s="107">
        <f t="shared" si="0"/>
      </c>
      <c r="Q25" s="108"/>
      <c r="R25" s="108"/>
      <c r="S25" s="38"/>
      <c r="T25" s="38"/>
    </row>
    <row r="26" spans="1:15" ht="18" customHeight="1">
      <c r="A26" s="15"/>
      <c r="B26" s="15"/>
      <c r="C26" s="15"/>
      <c r="D26" s="15"/>
      <c r="E26" s="15"/>
      <c r="L26" s="39"/>
      <c r="M26" s="109" t="s">
        <v>73</v>
      </c>
      <c r="N26" s="110"/>
      <c r="O26" s="49">
        <f>SUM(O19:O25)</f>
        <v>0</v>
      </c>
    </row>
    <row r="27" spans="1:6" ht="15">
      <c r="A27" s="15"/>
      <c r="B27" s="15"/>
      <c r="C27" s="15"/>
      <c r="D27" s="15"/>
      <c r="E27" s="15"/>
      <c r="F27" s="15"/>
    </row>
    <row r="28" spans="1:6" ht="18">
      <c r="A28" s="96" t="s">
        <v>186</v>
      </c>
      <c r="B28" s="98"/>
      <c r="C28" s="44"/>
      <c r="D28" s="15"/>
      <c r="E28" s="15"/>
      <c r="F28" s="15"/>
    </row>
    <row r="29" ht="15">
      <c r="D29" s="31"/>
    </row>
    <row r="30" spans="1:4" ht="15">
      <c r="A30" s="99"/>
      <c r="B30" s="99"/>
      <c r="C30" s="6"/>
      <c r="D30" s="40"/>
    </row>
    <row r="31" spans="3:4" ht="15">
      <c r="C31" s="7" t="s">
        <v>118</v>
      </c>
      <c r="D31" s="7" t="s">
        <v>113</v>
      </c>
    </row>
    <row r="32" spans="1:6" ht="18">
      <c r="A32" s="96" t="s">
        <v>190</v>
      </c>
      <c r="B32" s="97"/>
      <c r="C32" s="43"/>
      <c r="D32" s="42">
        <f>C32*DataList!G12</f>
        <v>0</v>
      </c>
      <c r="E32" s="15"/>
      <c r="F32" s="15"/>
    </row>
    <row r="33" spans="1:10" ht="18" customHeight="1">
      <c r="A33" s="104" t="s">
        <v>191</v>
      </c>
      <c r="B33" s="105"/>
      <c r="C33" s="33"/>
      <c r="D33" s="32">
        <f>C33*DataList!I12</f>
        <v>0</v>
      </c>
      <c r="E33" s="54">
        <f>IF(C33&gt;0,"Please email us your itinerary so we can ensure your place on the bus.","")</f>
      </c>
      <c r="F33" s="7"/>
      <c r="H33" s="7"/>
      <c r="I33" s="12"/>
      <c r="J33" s="12"/>
    </row>
    <row r="34" spans="1:10" ht="18" customHeight="1">
      <c r="A34" s="30"/>
      <c r="B34" s="30"/>
      <c r="C34" s="29"/>
      <c r="D34" s="29"/>
      <c r="E34" s="7"/>
      <c r="F34" s="7"/>
      <c r="H34" s="7"/>
      <c r="I34" s="12"/>
      <c r="J34" s="12"/>
    </row>
    <row r="35" spans="1:11" ht="18">
      <c r="A35" s="94" t="s">
        <v>24</v>
      </c>
      <c r="B35" s="95"/>
      <c r="C35" s="7"/>
      <c r="D35" s="11"/>
      <c r="E35" s="7"/>
      <c r="F35" s="7"/>
      <c r="H35" s="12"/>
      <c r="I35" s="12"/>
      <c r="J35" s="12"/>
      <c r="K35" s="13"/>
    </row>
    <row r="36" spans="1:11" ht="18">
      <c r="A36" s="100"/>
      <c r="B36" s="100"/>
      <c r="C36" s="7"/>
      <c r="D36" s="7"/>
      <c r="E36" s="7"/>
      <c r="F36" s="7"/>
      <c r="H36" s="12"/>
      <c r="I36" s="12"/>
      <c r="J36" s="12"/>
      <c r="K36" s="13"/>
    </row>
    <row r="37" spans="1:11" ht="18">
      <c r="A37" s="9"/>
      <c r="B37" s="9"/>
      <c r="C37" s="7"/>
      <c r="D37" s="7"/>
      <c r="E37" s="7"/>
      <c r="F37" s="7"/>
      <c r="H37" s="12"/>
      <c r="I37" s="12"/>
      <c r="J37" s="12" t="s">
        <v>13</v>
      </c>
      <c r="K37" s="13"/>
    </row>
    <row r="38" spans="1:11" ht="18">
      <c r="A38" s="91" t="s">
        <v>14</v>
      </c>
      <c r="B38" s="91"/>
      <c r="C38" s="91"/>
      <c r="D38" s="24">
        <f>SUM(O26,D32,D33,D35)</f>
        <v>0</v>
      </c>
      <c r="E38" s="13"/>
      <c r="F38" s="13"/>
      <c r="G38" s="13"/>
      <c r="H38" s="13"/>
      <c r="I38" s="13"/>
      <c r="J38" s="12"/>
      <c r="K38" s="13"/>
    </row>
    <row r="39" spans="1:11" ht="18">
      <c r="A39" s="91" t="s">
        <v>41</v>
      </c>
      <c r="B39" s="91"/>
      <c r="C39" s="91"/>
      <c r="D39" s="16">
        <f>D38*1.02</f>
        <v>0</v>
      </c>
      <c r="E39" s="13"/>
      <c r="F39" s="13"/>
      <c r="G39" s="13"/>
      <c r="H39" s="13"/>
      <c r="I39" s="13"/>
      <c r="J39" s="12" t="s">
        <v>13</v>
      </c>
      <c r="K39" s="13"/>
    </row>
    <row r="40" spans="1:9" ht="18">
      <c r="A40" s="91" t="s">
        <v>122</v>
      </c>
      <c r="B40" s="91"/>
      <c r="C40" s="91"/>
      <c r="D40" s="16">
        <f>D38/10</f>
        <v>0</v>
      </c>
      <c r="E40" s="13"/>
      <c r="F40" s="13"/>
      <c r="G40" s="13"/>
      <c r="H40" s="13"/>
      <c r="I40" s="13"/>
    </row>
    <row r="42" spans="1:7" ht="18">
      <c r="A42" s="81" t="s">
        <v>15</v>
      </c>
      <c r="B42" s="81"/>
      <c r="G42" t="s">
        <v>13</v>
      </c>
    </row>
    <row r="43" spans="1:8" ht="18.75" customHeight="1" hidden="1">
      <c r="A43" s="81" t="str">
        <f>CONCATENATE("Early bird discount is  for bookings received  before ",TEXT(DataList!E12,"dddd d mmmm yyyy"),".")</f>
        <v>Early bird discount is  for bookings received  before Saturday 0 January 1900.</v>
      </c>
      <c r="B43" s="81"/>
      <c r="C43" s="81"/>
      <c r="D43" s="81"/>
      <c r="E43" s="81"/>
      <c r="F43" s="81"/>
      <c r="G43" s="81"/>
      <c r="H43" s="81"/>
    </row>
    <row r="44" spans="1:7" ht="21" customHeight="1">
      <c r="A44" s="81" t="s">
        <v>119</v>
      </c>
      <c r="B44" s="81"/>
      <c r="C44" s="81"/>
      <c r="D44" s="81"/>
      <c r="E44" s="81"/>
      <c r="F44" s="81"/>
      <c r="G44" s="81"/>
    </row>
    <row r="45" spans="1:8" ht="21" customHeight="1">
      <c r="A45" s="81" t="s">
        <v>137</v>
      </c>
      <c r="B45" s="81"/>
      <c r="C45" s="81"/>
      <c r="D45" s="81"/>
      <c r="E45" s="81"/>
      <c r="F45" s="81"/>
      <c r="G45" s="81"/>
      <c r="H45" s="20"/>
    </row>
    <row r="46" spans="1:8" ht="21" customHeight="1">
      <c r="A46" s="20"/>
      <c r="B46" s="20"/>
      <c r="C46" s="20"/>
      <c r="D46" s="20"/>
      <c r="E46" s="20"/>
      <c r="F46" s="20"/>
      <c r="G46" s="20"/>
      <c r="H46" s="20"/>
    </row>
    <row r="47" spans="1:9" ht="18">
      <c r="A47" s="4"/>
      <c r="B47" s="4"/>
      <c r="C47" s="4"/>
      <c r="D47" s="2"/>
      <c r="I47" s="20"/>
    </row>
    <row r="48" spans="1:4" ht="18">
      <c r="A48" s="81" t="s">
        <v>16</v>
      </c>
      <c r="B48" s="81"/>
      <c r="C48" s="81"/>
      <c r="D48" s="81"/>
    </row>
    <row r="49" spans="1:4" ht="15">
      <c r="A49" s="62" t="s">
        <v>17</v>
      </c>
      <c r="B49" s="62"/>
      <c r="C49" s="62"/>
      <c r="D49" s="62"/>
    </row>
    <row r="50" spans="1:8" ht="15" customHeight="1">
      <c r="A50" s="79" t="s">
        <v>129</v>
      </c>
      <c r="B50" s="79"/>
      <c r="C50" s="79"/>
      <c r="D50" s="79"/>
      <c r="E50" s="79"/>
      <c r="F50" s="79"/>
      <c r="G50" s="79"/>
      <c r="H50" s="79"/>
    </row>
    <row r="51" spans="1:4" ht="15">
      <c r="A51" s="62" t="s">
        <v>18</v>
      </c>
      <c r="B51" s="62"/>
      <c r="C51" s="62"/>
      <c r="D51" s="62"/>
    </row>
    <row r="52" spans="1:6" ht="15">
      <c r="A52" s="62" t="s">
        <v>132</v>
      </c>
      <c r="B52" s="62"/>
      <c r="C52" s="62"/>
      <c r="D52" s="62"/>
      <c r="E52" s="62"/>
      <c r="F52" s="62"/>
    </row>
    <row r="53" spans="1:4" ht="15">
      <c r="A53" s="62"/>
      <c r="B53" s="62"/>
      <c r="C53" s="62"/>
      <c r="D53" s="62"/>
    </row>
    <row r="54" spans="1:9" ht="19.5" customHeight="1">
      <c r="A54" s="78"/>
      <c r="B54" s="78"/>
      <c r="C54" s="78"/>
      <c r="D54" s="78"/>
      <c r="F54" s="80">
        <f>IF(COUNTBLANK(P19:P25)&lt;&gt;7,"ERRORS PRESENT, Please check form before saving","")</f>
      </c>
      <c r="G54" s="80"/>
      <c r="H54" s="80"/>
      <c r="I54" s="80"/>
    </row>
    <row r="55" spans="1:9" ht="19.5" customHeight="1">
      <c r="A55" s="78"/>
      <c r="B55" s="78"/>
      <c r="C55" s="78"/>
      <c r="D55" s="78"/>
      <c r="F55" s="80"/>
      <c r="G55" s="80"/>
      <c r="H55" s="80"/>
      <c r="I55" s="80"/>
    </row>
    <row r="56" spans="1:9" ht="19.5" customHeight="1">
      <c r="A56" s="78"/>
      <c r="B56" s="78"/>
      <c r="C56" s="78"/>
      <c r="D56" s="78"/>
      <c r="F56" s="60"/>
      <c r="G56" s="60"/>
      <c r="H56" s="60"/>
      <c r="I56" s="60"/>
    </row>
    <row r="57" spans="1:4" ht="19.5" customHeight="1">
      <c r="A57" s="78"/>
      <c r="B57" s="78"/>
      <c r="C57" s="78"/>
      <c r="D57" s="78"/>
    </row>
    <row r="58" spans="1:4" ht="19.5" customHeight="1">
      <c r="A58" s="78"/>
      <c r="B58" s="78"/>
      <c r="C58" s="78"/>
      <c r="D58" s="78"/>
    </row>
    <row r="61" spans="1:2" ht="18">
      <c r="A61" s="81" t="s">
        <v>19</v>
      </c>
      <c r="B61" s="81"/>
    </row>
    <row r="62" ht="15">
      <c r="B62" s="3" t="s">
        <v>13</v>
      </c>
    </row>
    <row r="63" spans="1:5" ht="15">
      <c r="A63" s="62" t="s">
        <v>23</v>
      </c>
      <c r="B63" s="106"/>
      <c r="C63" s="82"/>
      <c r="D63" s="83"/>
      <c r="E63" s="84"/>
    </row>
    <row r="65" spans="1:4" ht="15">
      <c r="A65" s="86" t="s">
        <v>20</v>
      </c>
      <c r="B65" s="86"/>
      <c r="C65" s="86"/>
      <c r="D65" s="86"/>
    </row>
    <row r="66" spans="1:4" ht="15">
      <c r="A66" s="85" t="s">
        <v>105</v>
      </c>
      <c r="B66" s="85"/>
      <c r="C66" s="85"/>
      <c r="D66" s="85"/>
    </row>
    <row r="67" spans="1:4" ht="15">
      <c r="A67" s="60" t="s">
        <v>106</v>
      </c>
      <c r="B67" s="60"/>
      <c r="C67" s="60"/>
      <c r="D67" s="60"/>
    </row>
    <row r="68" spans="1:4" ht="15">
      <c r="A68" s="60" t="s">
        <v>21</v>
      </c>
      <c r="B68" s="60"/>
      <c r="C68" s="60"/>
      <c r="D68" s="60"/>
    </row>
    <row r="69" spans="1:4" ht="15">
      <c r="A69" s="60" t="s">
        <v>22</v>
      </c>
      <c r="B69" s="60"/>
      <c r="C69" s="60"/>
      <c r="D69" s="60"/>
    </row>
    <row r="70" spans="1:4" ht="15">
      <c r="A70" s="60" t="s">
        <v>33</v>
      </c>
      <c r="B70" s="60"/>
      <c r="C70" s="60"/>
      <c r="D70" s="60"/>
    </row>
    <row r="71" spans="1:2" ht="15">
      <c r="A71" s="60"/>
      <c r="B71" s="60"/>
    </row>
    <row r="72" spans="1:11" ht="15">
      <c r="A72" s="64" t="s">
        <v>74</v>
      </c>
      <c r="B72" s="64"/>
      <c r="C72" s="64"/>
      <c r="D72" s="64"/>
      <c r="E72" s="64"/>
      <c r="F72" s="21"/>
      <c r="G72" s="17"/>
      <c r="H72" s="17"/>
      <c r="J72" s="17"/>
      <c r="K72" s="17"/>
    </row>
    <row r="73" spans="1:11" ht="15">
      <c r="A73" s="62" t="s">
        <v>75</v>
      </c>
      <c r="B73" s="64"/>
      <c r="C73" s="64"/>
      <c r="D73" s="64"/>
      <c r="E73" s="64"/>
      <c r="F73" s="21"/>
      <c r="G73" s="17"/>
      <c r="H73" s="17"/>
      <c r="I73" s="17"/>
      <c r="J73" s="17"/>
      <c r="K73" s="17"/>
    </row>
    <row r="74" spans="1:11" ht="15">
      <c r="A74" s="64" t="s">
        <v>76</v>
      </c>
      <c r="B74" s="64"/>
      <c r="C74" s="64"/>
      <c r="D74" s="64"/>
      <c r="E74" s="64"/>
      <c r="F74" s="21"/>
      <c r="G74" s="17"/>
      <c r="H74" s="17"/>
      <c r="I74" s="17"/>
      <c r="J74" s="17"/>
      <c r="K74" s="17"/>
    </row>
    <row r="75" spans="1:11" ht="15">
      <c r="A75" s="90" t="s">
        <v>77</v>
      </c>
      <c r="B75" s="90"/>
      <c r="C75" s="90"/>
      <c r="D75" s="90"/>
      <c r="E75" s="90"/>
      <c r="F75" s="90"/>
      <c r="G75" s="90"/>
      <c r="H75" s="4"/>
      <c r="I75" s="17"/>
      <c r="J75" s="4"/>
      <c r="K75" s="4"/>
    </row>
    <row r="76" spans="1:9" ht="15">
      <c r="A76" s="60"/>
      <c r="B76" s="60"/>
      <c r="I76" s="4"/>
    </row>
    <row r="77" spans="1:2" ht="15">
      <c r="A77" s="60"/>
      <c r="B77" s="60"/>
    </row>
    <row r="78" spans="1:2" ht="15">
      <c r="A78" s="89" t="s">
        <v>78</v>
      </c>
      <c r="B78" s="89"/>
    </row>
    <row r="79" spans="1:4" ht="15">
      <c r="A79" s="64" t="s">
        <v>42</v>
      </c>
      <c r="B79" s="62"/>
      <c r="C79" s="62"/>
      <c r="D79" s="62"/>
    </row>
    <row r="80" spans="1:6" ht="15">
      <c r="A80" s="64" t="s">
        <v>43</v>
      </c>
      <c r="B80" s="64"/>
      <c r="C80" s="64"/>
      <c r="D80" s="64"/>
      <c r="E80" s="64"/>
      <c r="F80" s="21"/>
    </row>
    <row r="81" spans="1:7" ht="15">
      <c r="A81" s="88" t="s">
        <v>34</v>
      </c>
      <c r="B81" s="88"/>
      <c r="C81" s="64" t="s">
        <v>35</v>
      </c>
      <c r="D81" s="62"/>
      <c r="E81" s="62"/>
      <c r="F81" s="62"/>
      <c r="G81" s="62"/>
    </row>
    <row r="83" ht="15">
      <c r="A83" s="6" t="s">
        <v>38</v>
      </c>
    </row>
    <row r="84" spans="1:2" ht="15">
      <c r="A84" s="87" t="s">
        <v>39</v>
      </c>
      <c r="B84" s="87"/>
    </row>
    <row r="85" spans="1:2" ht="15">
      <c r="A85" s="87" t="s">
        <v>183</v>
      </c>
      <c r="B85" s="87"/>
    </row>
    <row r="86" spans="1:2" ht="15">
      <c r="A86" s="87" t="s">
        <v>185</v>
      </c>
      <c r="B86" s="87"/>
    </row>
    <row r="101" spans="1:4" ht="15">
      <c r="A101" s="60"/>
      <c r="B101" s="60"/>
      <c r="C101" s="60"/>
      <c r="D101" s="60"/>
    </row>
  </sheetData>
  <sheetProtection password="DBAD" sheet="1" objects="1" scenarios="1" selectLockedCells="1"/>
  <mergeCells count="65">
    <mergeCell ref="A9:H9"/>
    <mergeCell ref="M26:N26"/>
    <mergeCell ref="A2:O2"/>
    <mergeCell ref="P19:R19"/>
    <mergeCell ref="P20:R20"/>
    <mergeCell ref="P21:R21"/>
    <mergeCell ref="P22:R22"/>
    <mergeCell ref="P23:R23"/>
    <mergeCell ref="G17:N17"/>
    <mergeCell ref="A33:B33"/>
    <mergeCell ref="A73:E73"/>
    <mergeCell ref="A61:B61"/>
    <mergeCell ref="A63:B63"/>
    <mergeCell ref="P24:R24"/>
    <mergeCell ref="P25:R25"/>
    <mergeCell ref="A74:E74"/>
    <mergeCell ref="A40:C40"/>
    <mergeCell ref="A15:B15"/>
    <mergeCell ref="A35:B35"/>
    <mergeCell ref="A32:B32"/>
    <mergeCell ref="A28:B28"/>
    <mergeCell ref="A38:C38"/>
    <mergeCell ref="A30:B30"/>
    <mergeCell ref="A39:C39"/>
    <mergeCell ref="A36:B36"/>
    <mergeCell ref="A77:B77"/>
    <mergeCell ref="A79:D79"/>
    <mergeCell ref="A76:B76"/>
    <mergeCell ref="A84:B84"/>
    <mergeCell ref="A78:B78"/>
    <mergeCell ref="A75:G75"/>
    <mergeCell ref="A101:D101"/>
    <mergeCell ref="C81:G81"/>
    <mergeCell ref="A86:B86"/>
    <mergeCell ref="A80:E80"/>
    <mergeCell ref="A85:B85"/>
    <mergeCell ref="A81:B81"/>
    <mergeCell ref="A72:E72"/>
    <mergeCell ref="A71:B71"/>
    <mergeCell ref="A70:D70"/>
    <mergeCell ref="A67:D67"/>
    <mergeCell ref="A66:D66"/>
    <mergeCell ref="A65:D65"/>
    <mergeCell ref="A42:B42"/>
    <mergeCell ref="A44:G44"/>
    <mergeCell ref="A43:H43"/>
    <mergeCell ref="A52:F52"/>
    <mergeCell ref="A45:G45"/>
    <mergeCell ref="C63:E63"/>
    <mergeCell ref="A50:H50"/>
    <mergeCell ref="A49:D49"/>
    <mergeCell ref="A51:D51"/>
    <mergeCell ref="F56:I56"/>
    <mergeCell ref="F54:I55"/>
    <mergeCell ref="A48:D48"/>
    <mergeCell ref="A1:H1"/>
    <mergeCell ref="A68:D68"/>
    <mergeCell ref="A69:D69"/>
    <mergeCell ref="A7:B7"/>
    <mergeCell ref="D7:H7"/>
    <mergeCell ref="A11:H11"/>
    <mergeCell ref="A13:H13"/>
    <mergeCell ref="A4:F4"/>
    <mergeCell ref="A53:D53"/>
    <mergeCell ref="A54:D58"/>
  </mergeCells>
  <conditionalFormatting sqref="H19:N25">
    <cfRule type="expression" priority="1" dxfId="1" stopIfTrue="1">
      <formula>$G19="Y"</formula>
    </cfRule>
  </conditionalFormatting>
  <hyperlinks>
    <hyperlink ref="A81" r:id="rId1" display="oznationalcongress@gmail.com"/>
    <hyperlink ref="B81" r:id="rId2" display="mailto:oznationalcongress@gmail.com?subject=BOOKING"/>
  </hyperlinks>
  <printOptions/>
  <pageMargins left="0.2362204724409449" right="0.2362204724409449" top="0.7480314960629921" bottom="0.7480314960629921" header="0.31496062992125984" footer="0.31496062992125984"/>
  <pageSetup fitToHeight="0" fitToWidth="1" orientation="landscape" pageOrder="overThenDown" paperSize="9" scale="95" r:id="rId3"/>
  <ignoredErrors>
    <ignoredError sqref="S21:T25 S20:T2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H7">
      <selection activeCell="L27" sqref="L27"/>
    </sheetView>
  </sheetViews>
  <sheetFormatPr defaultColWidth="10.625" defaultRowHeight="15.75"/>
  <cols>
    <col min="1" max="1" width="22.125" style="0" customWidth="1"/>
    <col min="2" max="2" width="5.50390625" style="0" customWidth="1"/>
    <col min="3" max="3" width="19.50390625" style="0" customWidth="1"/>
    <col min="4" max="4" width="5.375" style="0" customWidth="1"/>
    <col min="5" max="5" width="16.00390625" style="0" customWidth="1"/>
    <col min="6" max="6" width="4.00390625" style="0" customWidth="1"/>
    <col min="7" max="7" width="14.00390625" style="0" customWidth="1"/>
    <col min="8" max="8" width="4.125" style="0" customWidth="1"/>
    <col min="9" max="9" width="17.875" style="0" customWidth="1"/>
    <col min="10" max="10" width="4.875" style="0" customWidth="1"/>
    <col min="11" max="11" width="20.125" style="0" customWidth="1"/>
    <col min="12" max="12" width="6.00390625" style="0" customWidth="1"/>
    <col min="13" max="13" width="14.125" style="0" customWidth="1"/>
    <col min="14" max="14" width="4.625" style="0" customWidth="1"/>
    <col min="15" max="15" width="13.875" style="0" customWidth="1"/>
    <col min="16" max="16" width="8.625" style="0" customWidth="1"/>
    <col min="17" max="17" width="10.625" style="0" customWidth="1"/>
    <col min="18" max="18" width="5.50390625" style="0" customWidth="1"/>
    <col min="19" max="19" width="25.125" style="0" customWidth="1"/>
    <col min="20" max="20" width="12.625" style="0" customWidth="1"/>
  </cols>
  <sheetData>
    <row r="1" spans="1:23" ht="15">
      <c r="A1" s="6" t="s">
        <v>62</v>
      </c>
      <c r="B1" s="6"/>
      <c r="C1" s="6" t="s">
        <v>4</v>
      </c>
      <c r="E1" s="6" t="s">
        <v>63</v>
      </c>
      <c r="G1" s="6" t="s">
        <v>64</v>
      </c>
      <c r="I1" s="6" t="s">
        <v>121</v>
      </c>
      <c r="K1" s="6" t="s">
        <v>66</v>
      </c>
      <c r="M1" s="6" t="s">
        <v>44</v>
      </c>
      <c r="O1" s="6" t="s">
        <v>3</v>
      </c>
      <c r="Q1" s="6" t="s">
        <v>71</v>
      </c>
      <c r="S1" s="6" t="s">
        <v>124</v>
      </c>
      <c r="T1" s="6" t="s">
        <v>160</v>
      </c>
      <c r="U1" s="6"/>
      <c r="V1" s="52" t="s">
        <v>66</v>
      </c>
      <c r="W1" t="s">
        <v>193</v>
      </c>
    </row>
    <row r="2" spans="1:23" ht="15">
      <c r="A2" s="14" t="s">
        <v>46</v>
      </c>
      <c r="C2" t="s">
        <v>37</v>
      </c>
      <c r="E2" t="s">
        <v>127</v>
      </c>
      <c r="G2" t="s">
        <v>65</v>
      </c>
      <c r="I2" s="10" t="s">
        <v>138</v>
      </c>
      <c r="K2" s="10" t="s">
        <v>152</v>
      </c>
      <c r="M2" t="s">
        <v>61</v>
      </c>
      <c r="O2" t="s">
        <v>11</v>
      </c>
      <c r="Q2" t="s">
        <v>29</v>
      </c>
      <c r="S2" s="10" t="s">
        <v>204</v>
      </c>
      <c r="T2" s="18">
        <f>T3*$W$2</f>
        <v>100</v>
      </c>
      <c r="V2" s="50" t="s">
        <v>152</v>
      </c>
      <c r="W2">
        <v>0.8</v>
      </c>
    </row>
    <row r="3" spans="1:23" ht="15">
      <c r="A3" s="14" t="s">
        <v>47</v>
      </c>
      <c r="C3" t="s">
        <v>8</v>
      </c>
      <c r="E3" t="s">
        <v>117</v>
      </c>
      <c r="G3" t="s">
        <v>40</v>
      </c>
      <c r="I3" s="10" t="s">
        <v>139</v>
      </c>
      <c r="K3" s="10" t="s">
        <v>225</v>
      </c>
      <c r="M3" t="s">
        <v>68</v>
      </c>
      <c r="O3" t="s">
        <v>12</v>
      </c>
      <c r="Q3" t="s">
        <v>30</v>
      </c>
      <c r="S3" s="10" t="s">
        <v>205</v>
      </c>
      <c r="T3" s="18">
        <v>125</v>
      </c>
      <c r="V3" s="51" t="s">
        <v>164</v>
      </c>
      <c r="W3">
        <v>1</v>
      </c>
    </row>
    <row r="4" spans="1:23" ht="15">
      <c r="A4" s="14" t="s">
        <v>48</v>
      </c>
      <c r="C4" t="s">
        <v>9</v>
      </c>
      <c r="I4" s="10" t="s">
        <v>140</v>
      </c>
      <c r="K4" s="10" t="s">
        <v>227</v>
      </c>
      <c r="M4" t="s">
        <v>69</v>
      </c>
      <c r="O4" t="s">
        <v>61</v>
      </c>
      <c r="S4" s="10" t="s">
        <v>210</v>
      </c>
      <c r="T4" s="18">
        <f>T3*$W$4</f>
        <v>100</v>
      </c>
      <c r="V4" s="50" t="s">
        <v>163</v>
      </c>
      <c r="W4">
        <v>0.8</v>
      </c>
    </row>
    <row r="5" spans="1:23" ht="15">
      <c r="A5" s="14" t="s">
        <v>54</v>
      </c>
      <c r="C5" t="s">
        <v>10</v>
      </c>
      <c r="E5" t="s">
        <v>108</v>
      </c>
      <c r="I5" s="10" t="s">
        <v>141</v>
      </c>
      <c r="K5" s="57" t="s">
        <v>228</v>
      </c>
      <c r="M5" t="s">
        <v>67</v>
      </c>
      <c r="O5" t="s">
        <v>192</v>
      </c>
      <c r="S5" s="10" t="s">
        <v>219</v>
      </c>
      <c r="T5" s="18">
        <f>T3*$W$5</f>
        <v>68.75</v>
      </c>
      <c r="V5" s="51" t="s">
        <v>153</v>
      </c>
      <c r="W5">
        <v>0.55</v>
      </c>
    </row>
    <row r="6" spans="1:23" ht="15">
      <c r="A6" s="14" t="s">
        <v>55</v>
      </c>
      <c r="C6" t="s">
        <v>36</v>
      </c>
      <c r="E6" t="s">
        <v>143</v>
      </c>
      <c r="I6" s="10" t="s">
        <v>142</v>
      </c>
      <c r="K6" s="57" t="s">
        <v>229</v>
      </c>
      <c r="M6" t="s">
        <v>70</v>
      </c>
      <c r="S6" s="10" t="s">
        <v>220</v>
      </c>
      <c r="T6" s="18">
        <f>T3*$W$6</f>
        <v>37.5</v>
      </c>
      <c r="V6" s="50" t="s">
        <v>154</v>
      </c>
      <c r="W6">
        <v>0.3</v>
      </c>
    </row>
    <row r="7" spans="1:23" ht="15">
      <c r="A7" s="14" t="s">
        <v>49</v>
      </c>
      <c r="C7" t="s">
        <v>130</v>
      </c>
      <c r="E7" t="s">
        <v>157</v>
      </c>
      <c r="K7" s="10" t="s">
        <v>226</v>
      </c>
      <c r="O7" t="s">
        <v>125</v>
      </c>
      <c r="P7" t="s">
        <v>127</v>
      </c>
      <c r="Q7" t="s">
        <v>117</v>
      </c>
      <c r="S7" s="10" t="s">
        <v>221</v>
      </c>
      <c r="T7" s="18">
        <f>T3*$W$7</f>
        <v>0</v>
      </c>
      <c r="V7" s="51" t="s">
        <v>138</v>
      </c>
      <c r="W7">
        <v>0</v>
      </c>
    </row>
    <row r="8" spans="1:20" ht="15">
      <c r="A8" s="14" t="s">
        <v>59</v>
      </c>
      <c r="C8" t="s">
        <v>131</v>
      </c>
      <c r="E8" t="s">
        <v>199</v>
      </c>
      <c r="O8" t="s">
        <v>115</v>
      </c>
      <c r="P8" s="18"/>
      <c r="Q8" s="18"/>
      <c r="S8" s="10" t="s">
        <v>201</v>
      </c>
      <c r="T8" s="18">
        <f>T9*$W$2</f>
        <v>156</v>
      </c>
    </row>
    <row r="9" spans="1:20" ht="15">
      <c r="A9" s="14" t="s">
        <v>50</v>
      </c>
      <c r="E9" t="s">
        <v>144</v>
      </c>
      <c r="O9" t="s">
        <v>116</v>
      </c>
      <c r="P9" s="18"/>
      <c r="Q9" s="18"/>
      <c r="S9" s="10" t="s">
        <v>206</v>
      </c>
      <c r="T9" s="18">
        <v>195</v>
      </c>
    </row>
    <row r="10" spans="1:20" ht="15">
      <c r="A10" s="14" t="s">
        <v>56</v>
      </c>
      <c r="E10" t="s">
        <v>145</v>
      </c>
      <c r="O10" t="s">
        <v>114</v>
      </c>
      <c r="P10" s="18"/>
      <c r="Q10" s="18"/>
      <c r="S10" s="10" t="s">
        <v>211</v>
      </c>
      <c r="T10" s="18">
        <f>T9*$W$4</f>
        <v>156</v>
      </c>
    </row>
    <row r="11" spans="1:20" ht="15">
      <c r="A11" s="14" t="s">
        <v>51</v>
      </c>
      <c r="E11" s="6" t="s">
        <v>72</v>
      </c>
      <c r="G11" s="6" t="s">
        <v>156</v>
      </c>
      <c r="I11" s="6" t="s">
        <v>166</v>
      </c>
      <c r="K11" t="s">
        <v>117</v>
      </c>
      <c r="O11" t="s">
        <v>32</v>
      </c>
      <c r="P11" s="18"/>
      <c r="Q11" s="18"/>
      <c r="S11" s="10" t="s">
        <v>222</v>
      </c>
      <c r="T11" s="18">
        <f>T9*$W$5</f>
        <v>107.25000000000001</v>
      </c>
    </row>
    <row r="12" spans="1:20" ht="15">
      <c r="A12" s="14" t="s">
        <v>52</v>
      </c>
      <c r="E12" s="37"/>
      <c r="G12" s="13">
        <v>10</v>
      </c>
      <c r="I12" s="55">
        <v>80</v>
      </c>
      <c r="K12" t="s">
        <v>37</v>
      </c>
      <c r="S12" s="10" t="s">
        <v>223</v>
      </c>
      <c r="T12" s="18">
        <f>T9*$W$6</f>
        <v>58.5</v>
      </c>
    </row>
    <row r="13" spans="1:20" ht="15">
      <c r="A13" s="14" t="s">
        <v>57</v>
      </c>
      <c r="K13" t="s">
        <v>126</v>
      </c>
      <c r="S13" s="10" t="s">
        <v>224</v>
      </c>
      <c r="T13" s="18">
        <f>T9*$W$7</f>
        <v>0</v>
      </c>
    </row>
    <row r="14" spans="1:20" ht="15">
      <c r="A14" s="14" t="s">
        <v>58</v>
      </c>
      <c r="S14" s="10" t="s">
        <v>202</v>
      </c>
      <c r="T14" s="18">
        <f>T15*$W$2</f>
        <v>61.6</v>
      </c>
    </row>
    <row r="15" spans="1:20" ht="15">
      <c r="A15" s="14" t="s">
        <v>53</v>
      </c>
      <c r="I15" s="112" t="s">
        <v>167</v>
      </c>
      <c r="J15" s="112"/>
      <c r="K15" s="112"/>
      <c r="L15" s="112"/>
      <c r="M15" s="112"/>
      <c r="N15" s="112"/>
      <c r="O15" s="112"/>
      <c r="S15" s="10" t="s">
        <v>207</v>
      </c>
      <c r="T15" s="18">
        <v>77</v>
      </c>
    </row>
    <row r="16" spans="1:20" ht="15">
      <c r="A16" s="14" t="s">
        <v>60</v>
      </c>
      <c r="I16" s="6" t="s">
        <v>161</v>
      </c>
      <c r="J16" s="6" t="s">
        <v>158</v>
      </c>
      <c r="K16" s="6" t="s">
        <v>162</v>
      </c>
      <c r="L16" s="6" t="s">
        <v>159</v>
      </c>
      <c r="M16" s="6" t="s">
        <v>160</v>
      </c>
      <c r="N16" t="s">
        <v>168</v>
      </c>
      <c r="O16" s="6" t="s">
        <v>165</v>
      </c>
      <c r="S16" s="10" t="s">
        <v>212</v>
      </c>
      <c r="T16" s="18">
        <f>T15*$W$4</f>
        <v>61.6</v>
      </c>
    </row>
    <row r="17" spans="1:20" ht="15">
      <c r="A17" s="14" t="s">
        <v>61</v>
      </c>
      <c r="I17">
        <f>IF(Form!G19="Y",7,COUNTIF(Form!H19:N19,"Y"))</f>
        <v>0</v>
      </c>
      <c r="K17">
        <f>CONCATENATE(LEFT(Form!F19,4),LEFT(Form!D19,5))</f>
      </c>
      <c r="M17" t="e">
        <f aca="true" t="shared" si="0" ref="M17:M23">VLOOKUP(K17,$S$2:$T$29,2,FALSE)</f>
        <v>#N/A</v>
      </c>
      <c r="O17">
        <f>IF(I17&gt;0,I17*M17,0)</f>
        <v>0</v>
      </c>
      <c r="S17" s="10" t="s">
        <v>213</v>
      </c>
      <c r="T17" s="18">
        <f>T15*$W$5</f>
        <v>42.35</v>
      </c>
    </row>
    <row r="18" spans="9:20" ht="15">
      <c r="I18">
        <f>IF(Form!G20="Y",7,COUNTIF(Form!H20:N20,"Y"))</f>
        <v>0</v>
      </c>
      <c r="K18">
        <f>CONCATENATE(LEFT(Form!F20,4),LEFT(Form!D20,5))</f>
      </c>
      <c r="M18" t="e">
        <f t="shared" si="0"/>
        <v>#N/A</v>
      </c>
      <c r="O18">
        <f aca="true" t="shared" si="1" ref="O18:O23">IF(I18&gt;0,I18*M18,0)</f>
        <v>0</v>
      </c>
      <c r="S18" s="10" t="s">
        <v>214</v>
      </c>
      <c r="T18" s="18">
        <f>T15*$W$6</f>
        <v>23.099999999999998</v>
      </c>
    </row>
    <row r="19" spans="9:20" ht="15">
      <c r="I19">
        <f>IF(Form!G21="Y",7,COUNTIF(Form!H21:N21,"Y"))</f>
        <v>0</v>
      </c>
      <c r="K19">
        <f>CONCATENATE(LEFT(Form!F21,4),LEFT(Form!D21,5))</f>
      </c>
      <c r="M19" t="e">
        <f t="shared" si="0"/>
        <v>#N/A</v>
      </c>
      <c r="O19">
        <f t="shared" si="1"/>
        <v>0</v>
      </c>
      <c r="S19" s="10" t="s">
        <v>215</v>
      </c>
      <c r="T19" s="18">
        <f>T15*$W$7</f>
        <v>0</v>
      </c>
    </row>
    <row r="20" spans="9:20" ht="15">
      <c r="I20">
        <f>IF(Form!G22="Y",7,COUNTIF(Form!H22:N22,"Y"))</f>
        <v>0</v>
      </c>
      <c r="K20">
        <f>CONCATENATE(LEFT(Form!F22,4),LEFT(Form!D22,5))</f>
      </c>
      <c r="M20" t="e">
        <f t="shared" si="0"/>
        <v>#N/A</v>
      </c>
      <c r="O20">
        <f t="shared" si="1"/>
        <v>0</v>
      </c>
      <c r="S20" s="10" t="s">
        <v>203</v>
      </c>
      <c r="T20" s="18">
        <v>60</v>
      </c>
    </row>
    <row r="21" spans="9:20" ht="15">
      <c r="I21">
        <f>IF(Form!G23="Y",7,COUNTIF(Form!H23:N23,"Y"))</f>
        <v>0</v>
      </c>
      <c r="K21">
        <f>CONCATENATE(LEFT(Form!F23,4),LEFT(Form!D23,5))</f>
      </c>
      <c r="M21" t="e">
        <f t="shared" si="0"/>
        <v>#N/A</v>
      </c>
      <c r="O21">
        <f t="shared" si="1"/>
        <v>0</v>
      </c>
      <c r="S21" s="10" t="s">
        <v>208</v>
      </c>
      <c r="T21" s="18">
        <v>60</v>
      </c>
    </row>
    <row r="22" spans="9:20" ht="15">
      <c r="I22">
        <f>IF(Form!G24="Y",7,COUNTIF(Form!H24:N24,"Y"))</f>
        <v>0</v>
      </c>
      <c r="K22">
        <f>CONCATENATE(LEFT(Form!F24,4),LEFT(Form!D24,5))</f>
      </c>
      <c r="M22" t="e">
        <f t="shared" si="0"/>
        <v>#N/A</v>
      </c>
      <c r="O22">
        <f t="shared" si="1"/>
        <v>0</v>
      </c>
      <c r="S22" s="10" t="s">
        <v>209</v>
      </c>
      <c r="T22" s="18">
        <v>60</v>
      </c>
    </row>
    <row r="23" spans="9:20" ht="15">
      <c r="I23">
        <f>IF(Form!G25="Y",7,COUNTIF(Form!H25:N25,"Y"))</f>
        <v>0</v>
      </c>
      <c r="K23">
        <f>CONCATENATE(LEFT(Form!F25,4),LEFT(Form!D25,5))</f>
      </c>
      <c r="M23" t="e">
        <f t="shared" si="0"/>
        <v>#N/A</v>
      </c>
      <c r="O23">
        <f t="shared" si="1"/>
        <v>0</v>
      </c>
      <c r="S23" s="10" t="s">
        <v>216</v>
      </c>
      <c r="T23" s="18">
        <v>40</v>
      </c>
    </row>
    <row r="24" spans="19:20" ht="15">
      <c r="S24" s="10" t="s">
        <v>217</v>
      </c>
      <c r="T24" s="18">
        <v>15</v>
      </c>
    </row>
    <row r="25" spans="19:20" ht="15">
      <c r="S25" s="10" t="s">
        <v>218</v>
      </c>
      <c r="T25" s="18">
        <f>T21*$W$7</f>
        <v>0</v>
      </c>
    </row>
    <row r="26" spans="5:19" ht="15">
      <c r="E26" s="41" t="s">
        <v>146</v>
      </c>
      <c r="K26" t="str">
        <f>IF(K18=S3,"y","n")</f>
        <v>n</v>
      </c>
      <c r="S26" s="10"/>
    </row>
    <row r="27" spans="5:19" ht="15">
      <c r="E27" s="41" t="s">
        <v>147</v>
      </c>
      <c r="S27" s="10"/>
    </row>
    <row r="28" spans="5:19" ht="15">
      <c r="E28" s="41" t="s">
        <v>148</v>
      </c>
      <c r="S28" s="10"/>
    </row>
    <row r="29" spans="5:19" ht="15">
      <c r="E29" s="41" t="s">
        <v>149</v>
      </c>
      <c r="S29" s="10"/>
    </row>
    <row r="30" spans="5:19" ht="15">
      <c r="E30" s="41" t="s">
        <v>150</v>
      </c>
      <c r="S30" s="10"/>
    </row>
    <row r="31" spans="5:19" ht="15">
      <c r="E31" s="41" t="s">
        <v>151</v>
      </c>
      <c r="S31" s="10"/>
    </row>
  </sheetData>
  <sheetProtection password="DBAD" sheet="1" objects="1" scenarios="1" selectLockedCells="1" selectUnlockedCells="1"/>
  <mergeCells count="1">
    <mergeCell ref="I15:O15"/>
  </mergeCells>
  <printOptions/>
  <pageMargins left="0.75" right="0.75" top="1" bottom="1" header="0.5" footer="0.5"/>
  <pageSetup orientation="portrait" paperSize="9"/>
  <tableParts>
    <tablePart r:id="rId1"/>
    <tablePart r:id="rId7"/>
    <tablePart r:id="rId8"/>
    <tablePart r:id="rId12"/>
    <tablePart r:id="rId2"/>
    <tablePart r:id="rId13"/>
    <tablePart r:id="rId3"/>
    <tablePart r:id="rId9"/>
    <tablePart r:id="rId11"/>
    <tablePart r:id="rId10"/>
    <tablePart r:id="rId4"/>
    <tablePart r:id="rId6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no</dc:creator>
  <cp:keywords/>
  <dc:description/>
  <cp:lastModifiedBy>Bethia Blond</cp:lastModifiedBy>
  <cp:lastPrinted>2023-09-18T23:25:12Z</cp:lastPrinted>
  <dcterms:created xsi:type="dcterms:W3CDTF">2013-05-02T23:08:38Z</dcterms:created>
  <dcterms:modified xsi:type="dcterms:W3CDTF">2023-11-27T20:40:19Z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