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0" windowWidth="19640" windowHeight="13080" tabRatio="500" activeTab="0"/>
  </bookViews>
  <sheets>
    <sheet name="Day Visit" sheetId="1" r:id="rId1"/>
    <sheet name="DataListold" sheetId="2" state="hidden" r:id="rId2"/>
  </sheets>
  <definedNames>
    <definedName name="accomType">#REF!</definedName>
    <definedName name="Adult">'DataListold'!$C$8</definedName>
    <definedName name="AdultAge">'DataListold'!$C$8</definedName>
    <definedName name="AdultCnt">'Day Visit'!$G$33</definedName>
    <definedName name="AgeGrps">'DataListold'!$D$8:$D$11</definedName>
    <definedName name="AgeList">'DataListold'!$C$8:$C$26</definedName>
    <definedName name="AllAges">'DataListold'!$D$8:$D$12</definedName>
    <definedName name="BabyCnt">'Day Visit'!$G$41</definedName>
    <definedName name="BreakCnt">'Day Visit'!$G$36</definedName>
    <definedName name="CardType">'DataListold'!$C$29:$C$30</definedName>
    <definedName name="DayEarlyNotOpenPen">'DataListold'!$B$16</definedName>
    <definedName name="DayEarlyReg">'DataListold'!$A$16</definedName>
    <definedName name="DayEarlyU17">'DataListold'!$C$16</definedName>
    <definedName name="DayNormNotOpenPen">'DataListold'!$B$17</definedName>
    <definedName name="DayNormReg">'DataListold'!$A$17</definedName>
    <definedName name="DayNormU17">'DataListold'!$C$17</definedName>
    <definedName name="Days">'Day Visit'!$G$40</definedName>
    <definedName name="DietList">'DataListold'!$H$4:$H$9</definedName>
    <definedName name="DietList2">#REF!</definedName>
    <definedName name="EarlyDate">'DataListold'!$A$18</definedName>
    <definedName name="EarlyNotOpenPen">'DataListold'!$B$14</definedName>
    <definedName name="EarlyReg">'DataListold'!$A$14</definedName>
    <definedName name="EarlyU17">'DataListold'!$C$14</definedName>
    <definedName name="ExpMth">'DataListold'!$F$9:$F$20</definedName>
    <definedName name="ExpYr">'DataListold'!$E$9:$E$16</definedName>
    <definedName name="GenderList">'DataListold'!$C$4:$C$5</definedName>
    <definedName name="Junior">'DataListold'!$C$9:$C$17</definedName>
    <definedName name="JuniorChrg">'Day Visit'!$B$37</definedName>
    <definedName name="JuniorCnt">'Day Visit'!$G$37</definedName>
    <definedName name="LateDate">'DataListold'!$A$20</definedName>
    <definedName name="LateReg">'DataListold'!$A$16</definedName>
    <definedName name="LittleCnt">'Day Visit'!$G$38</definedName>
    <definedName name="MealCnt">'Day Visit'!$G$36</definedName>
    <definedName name="Meals">'Day Visit'!#REF!</definedName>
    <definedName name="NameCnt">'Day Visit'!$G$39</definedName>
    <definedName name="NormDate">'DataListold'!$A$19</definedName>
    <definedName name="NormNotOpenPen">'DataListold'!$B$15</definedName>
    <definedName name="NormReg">'DataListold'!$A$15</definedName>
    <definedName name="NormU17">'DataListold'!$C$15</definedName>
    <definedName name="NormU17Pen">#REF!</definedName>
    <definedName name="OldDiet">#REF!</definedName>
    <definedName name="PayMthd">'DataListold'!$A$29:$A$31</definedName>
    <definedName name="_xlnm.Print_Area" localSheetId="0">'Day Visit'!$A$1:$J$67</definedName>
    <definedName name="RegList">'DataListold'!$A$8:$A$10</definedName>
    <definedName name="RegPen">'DataListold'!$A$8:$A$11</definedName>
    <definedName name="RegType">'DataListold'!$A$8:$A$10</definedName>
    <definedName name="RoomType">'DataListold'!$A$22:$A$26</definedName>
    <definedName name="TeenChrg">'Day Visit'!$B$35</definedName>
    <definedName name="TeenCnt">'Day Visit'!$G$35</definedName>
    <definedName name="YN">'DataListold'!$E$4:$E$5</definedName>
  </definedNames>
  <calcPr fullCalcOnLoad="1"/>
</workbook>
</file>

<file path=xl/sharedStrings.xml><?xml version="1.0" encoding="utf-8"?>
<sst xmlns="http://schemas.openxmlformats.org/spreadsheetml/2006/main" count="127" uniqueCount="114">
  <si>
    <t>Attendees</t>
  </si>
  <si>
    <t>First Name</t>
  </si>
  <si>
    <t>Last Name</t>
  </si>
  <si>
    <t>Gender</t>
  </si>
  <si>
    <t>Diet</t>
  </si>
  <si>
    <t>Age</t>
  </si>
  <si>
    <t>Contact Details</t>
  </si>
  <si>
    <t>Phone:</t>
  </si>
  <si>
    <t>Mobile:</t>
  </si>
  <si>
    <t>Address:</t>
  </si>
  <si>
    <t>Email:</t>
  </si>
  <si>
    <t>Data</t>
  </si>
  <si>
    <t>Vegetarian</t>
  </si>
  <si>
    <t>Gluten Free</t>
  </si>
  <si>
    <t>Dairy Free</t>
  </si>
  <si>
    <t>Female</t>
  </si>
  <si>
    <t>Male</t>
  </si>
  <si>
    <t>Opened</t>
  </si>
  <si>
    <t>Not Opened</t>
  </si>
  <si>
    <t>Adult</t>
  </si>
  <si>
    <t xml:space="preserve"> </t>
  </si>
  <si>
    <t>Cost</t>
  </si>
  <si>
    <t>Total</t>
  </si>
  <si>
    <t>TOTAL A</t>
  </si>
  <si>
    <t>TOTAL DUE</t>
  </si>
  <si>
    <t>Calc Fields</t>
  </si>
  <si>
    <t>Please indicate any special requirements below</t>
  </si>
  <si>
    <t>For example:</t>
  </si>
  <si>
    <t>*  Please advise details of people with limited mobility</t>
  </si>
  <si>
    <t>* Specify a buddy to share with</t>
  </si>
  <si>
    <t>* Anything else?</t>
  </si>
  <si>
    <t>Single</t>
  </si>
  <si>
    <t>Couple</t>
  </si>
  <si>
    <t>Family</t>
  </si>
  <si>
    <t>Dorm</t>
  </si>
  <si>
    <t>Don't Mind</t>
  </si>
  <si>
    <t>PAYMENT OPTIONS</t>
  </si>
  <si>
    <t>Electronic Fund Transfer</t>
  </si>
  <si>
    <t>Cheque</t>
  </si>
  <si>
    <t>Electronic Fund Transfer Details:</t>
  </si>
  <si>
    <t>Reference: Use First and Last Name</t>
  </si>
  <si>
    <t>Account:  562407531</t>
  </si>
  <si>
    <t>Cheque:</t>
  </si>
  <si>
    <t>Make out to "Subud Australia Congress"</t>
  </si>
  <si>
    <t>Master Card</t>
  </si>
  <si>
    <t>VISA</t>
  </si>
  <si>
    <t>Please select your Payment Method</t>
  </si>
  <si>
    <t>DONATION TO ASSIST OTHERS</t>
  </si>
  <si>
    <t>Wed</t>
  </si>
  <si>
    <t>Fri</t>
  </si>
  <si>
    <t>Y</t>
  </si>
  <si>
    <t>N</t>
  </si>
  <si>
    <t>Thu</t>
  </si>
  <si>
    <t>Pensioner</t>
  </si>
  <si>
    <t xml:space="preserve">                    of First Person</t>
  </si>
  <si>
    <t>Select Days Visiting</t>
  </si>
  <si>
    <t>with Lunch</t>
  </si>
  <si>
    <t>with Dinner</t>
  </si>
  <si>
    <t>oznationalcongress@gmail.com</t>
  </si>
  <si>
    <t>with a subject of BOOKING</t>
  </si>
  <si>
    <t>Dairy+Gluten Free</t>
  </si>
  <si>
    <t>N/A</t>
  </si>
  <si>
    <t>Day Visitor Congress Booking Form</t>
  </si>
  <si>
    <t>Account Name: Subud Australia Congress</t>
  </si>
  <si>
    <t>Sat</t>
  </si>
  <si>
    <t>with Breakfast</t>
  </si>
  <si>
    <t>(will be added to total due)</t>
  </si>
  <si>
    <t>Veg+Dairy+Gluten Free</t>
  </si>
  <si>
    <t>17 and under</t>
  </si>
  <si>
    <t>Sun</t>
  </si>
  <si>
    <t>AdultCnt</t>
  </si>
  <si>
    <t>TeenCnt</t>
  </si>
  <si>
    <t>JuniorCnt</t>
  </si>
  <si>
    <t>MealCnt</t>
  </si>
  <si>
    <t>NameCnt</t>
  </si>
  <si>
    <t>Days</t>
  </si>
  <si>
    <t>BabyCnt</t>
  </si>
  <si>
    <t>Day Visit Details:</t>
  </si>
  <si>
    <t>PayPal</t>
  </si>
  <si>
    <t>TOTAL DUE if pay by PayPal (+2%)</t>
  </si>
  <si>
    <t>BSB:  083-195</t>
  </si>
  <si>
    <t>Save (Save As) the completed form to your computer</t>
  </si>
  <si>
    <t>And Email as an Attachment To:</t>
  </si>
  <si>
    <t>Subud Australia National Congress -  Wednesday 9th January to Sunday 13th January 2019</t>
  </si>
  <si>
    <t>18+</t>
  </si>
  <si>
    <t>13-17</t>
  </si>
  <si>
    <t>Meals  13+</t>
  </si>
  <si>
    <t>Persons*Days or Meals</t>
  </si>
  <si>
    <t>DEPOSIT DUE with booking</t>
  </si>
  <si>
    <t>DEPOSIT DUE if pay by PAYPAL (+2%)</t>
  </si>
  <si>
    <t>PayPal Payment</t>
  </si>
  <si>
    <t>We can no longer go directly to PayPal from all versions of Excel</t>
  </si>
  <si>
    <t>Please copy the link below to your browser and make PayPal payment</t>
  </si>
  <si>
    <t>https://www.paypal.com/cgi-bin/webscr?cmd=_s-xclick&amp;hosted_button_id=AUXFHG485KTXW</t>
  </si>
  <si>
    <t>Subud Congress Registrations</t>
  </si>
  <si>
    <t>68, River Oak Drive</t>
  </si>
  <si>
    <t>Murwillambah</t>
  </si>
  <si>
    <t>NSW 2484</t>
  </si>
  <si>
    <t>POSTAL ADDRESS</t>
  </si>
  <si>
    <t>TO SEND YOUR BOOKING please:</t>
  </si>
  <si>
    <t>0-2</t>
  </si>
  <si>
    <t>7-12</t>
  </si>
  <si>
    <t>3-6</t>
  </si>
  <si>
    <t>teen</t>
  </si>
  <si>
    <t>junior</t>
  </si>
  <si>
    <t>little</t>
  </si>
  <si>
    <t>baby</t>
  </si>
  <si>
    <t>LittleCnt</t>
  </si>
  <si>
    <t>Meals  3-12</t>
  </si>
  <si>
    <t>Day Visitors 3-6</t>
  </si>
  <si>
    <t>Day Visits 13+</t>
  </si>
  <si>
    <t>Day Visitors 7-12</t>
  </si>
  <si>
    <t>Please pay a minimum deposit of 50% with your booking</t>
  </si>
  <si>
    <t>Full payment is due by 15th December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</si>
</sst>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,##0.00"/>
    <numFmt numFmtId="166" formatCode="00"/>
  </numFmts>
  <fonts count="57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2"/>
    </font>
    <font>
      <b/>
      <sz val="12"/>
      <color indexed="62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6"/>
      <color indexed="8"/>
      <name val="Calibri"/>
      <family val="0"/>
    </font>
    <font>
      <b/>
      <sz val="11"/>
      <color indexed="8"/>
      <name val="Calibri"/>
      <family val="2"/>
    </font>
    <font>
      <i/>
      <sz val="14"/>
      <color indexed="8"/>
      <name val="Calibri"/>
      <family val="0"/>
    </font>
    <font>
      <b/>
      <sz val="14"/>
      <color indexed="10"/>
      <name val="Calibri"/>
      <family val="0"/>
    </font>
    <font>
      <b/>
      <sz val="14"/>
      <color indexed="9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0"/>
    </font>
    <font>
      <b/>
      <sz val="14"/>
      <color theme="1"/>
      <name val="Calibri"/>
      <family val="2"/>
    </font>
    <font>
      <b/>
      <sz val="12"/>
      <color rgb="FF3F3F76"/>
      <name val="Calibri"/>
      <family val="0"/>
    </font>
    <font>
      <b/>
      <sz val="16"/>
      <color theme="1"/>
      <name val="Calibri"/>
      <family val="0"/>
    </font>
    <font>
      <b/>
      <sz val="11"/>
      <color theme="1"/>
      <name val="Calibri"/>
      <family val="2"/>
    </font>
    <font>
      <b/>
      <sz val="14"/>
      <color rgb="FFFF0000"/>
      <name val="Calibri"/>
      <family val="0"/>
    </font>
    <font>
      <b/>
      <sz val="14"/>
      <color theme="0"/>
      <name val="Calibri"/>
      <family val="0"/>
    </font>
    <font>
      <i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/>
      <right style="thin">
        <color rgb="FF3F3F3F"/>
      </right>
      <top style="thin"/>
      <bottom style="thin"/>
    </border>
    <border>
      <left style="thin">
        <color rgb="FF3F3F3F"/>
      </left>
      <right style="thin">
        <color rgb="FF3F3F3F"/>
      </right>
      <top style="thin"/>
      <bottom style="thin"/>
    </border>
    <border>
      <left style="thin">
        <color rgb="FF3F3F3F"/>
      </left>
      <right style="thin"/>
      <top style="thin"/>
      <bottom style="thin"/>
    </border>
    <border>
      <left>
        <color indexed="63"/>
      </left>
      <right style="thin">
        <color rgb="FF3F3F3F"/>
      </right>
      <top style="thin">
        <color rgb="FF3F3F3F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7F7F7F"/>
      </right>
      <top style="thin"/>
      <bottom style="thin"/>
    </border>
    <border>
      <left style="thin">
        <color rgb="FF7F7F7F"/>
      </left>
      <right style="thin">
        <color rgb="FF7F7F7F"/>
      </right>
      <top style="thin"/>
      <bottom style="thin"/>
    </border>
    <border>
      <left style="thin">
        <color rgb="FF7F7F7F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49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right"/>
    </xf>
    <xf numFmtId="0" fontId="0" fillId="0" borderId="0" xfId="0" applyAlignment="1">
      <alignment/>
    </xf>
    <xf numFmtId="0" fontId="49" fillId="0" borderId="0" xfId="0" applyFont="1" applyBorder="1" applyAlignment="1">
      <alignment horizontal="left"/>
    </xf>
    <xf numFmtId="0" fontId="50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0" xfId="0" applyAlignment="1">
      <alignment/>
    </xf>
    <xf numFmtId="0" fontId="47" fillId="0" borderId="0" xfId="0" applyFont="1" applyBorder="1" applyAlignment="1">
      <alignment horizontal="right"/>
    </xf>
    <xf numFmtId="0" fontId="49" fillId="0" borderId="0" xfId="0" applyFont="1" applyBorder="1" applyAlignment="1">
      <alignment horizontal="left"/>
    </xf>
    <xf numFmtId="0" fontId="42" fillId="32" borderId="10" xfId="54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42" fillId="32" borderId="10" xfId="54" applyFill="1" applyBorder="1" applyAlignment="1" applyProtection="1">
      <alignment horizontal="center"/>
      <protection locked="0"/>
    </xf>
    <xf numFmtId="0" fontId="51" fillId="32" borderId="10" xfId="54" applyFont="1" applyFill="1" applyBorder="1" applyAlignment="1" applyProtection="1">
      <alignment horizontal="center"/>
      <protection/>
    </xf>
    <xf numFmtId="0" fontId="42" fillId="32" borderId="0" xfId="54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 horizontal="center"/>
      <protection/>
    </xf>
    <xf numFmtId="0" fontId="24" fillId="32" borderId="0" xfId="54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32" borderId="0" xfId="54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0" fontId="45" fillId="32" borderId="10" xfId="58" applyFill="1" applyBorder="1" applyAlignment="1">
      <alignment/>
    </xf>
    <xf numFmtId="0" fontId="45" fillId="32" borderId="13" xfId="58" applyFill="1" applyBorder="1" applyAlignment="1" quotePrefix="1">
      <alignment/>
    </xf>
    <xf numFmtId="0" fontId="45" fillId="32" borderId="14" xfId="58" applyFill="1" applyBorder="1" applyAlignment="1" quotePrefix="1">
      <alignment/>
    </xf>
    <xf numFmtId="164" fontId="45" fillId="32" borderId="15" xfId="58" applyNumberFormat="1" applyFill="1" applyBorder="1" applyAlignment="1">
      <alignment/>
    </xf>
    <xf numFmtId="2" fontId="51" fillId="32" borderId="10" xfId="54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52" fillId="0" borderId="0" xfId="0" applyFont="1" applyAlignment="1">
      <alignment vertical="top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 horizontal="left"/>
    </xf>
    <xf numFmtId="0" fontId="0" fillId="0" borderId="0" xfId="0" applyAlignment="1">
      <alignment/>
    </xf>
    <xf numFmtId="0" fontId="45" fillId="32" borderId="16" xfId="58" applyFill="1" applyBorder="1" applyAlignment="1">
      <alignment/>
    </xf>
    <xf numFmtId="164" fontId="45" fillId="32" borderId="17" xfId="58" applyNumberFormat="1" applyFill="1" applyBorder="1" applyAlignment="1">
      <alignment/>
    </xf>
    <xf numFmtId="164" fontId="45" fillId="32" borderId="10" xfId="58" applyNumberFormat="1" applyFill="1" applyBorder="1" applyAlignment="1">
      <alignment/>
    </xf>
    <xf numFmtId="165" fontId="45" fillId="32" borderId="10" xfId="58" applyNumberFormat="1" applyFill="1" applyBorder="1" applyAlignment="1">
      <alignment/>
    </xf>
    <xf numFmtId="165" fontId="45" fillId="32" borderId="8" xfId="58" applyNumberFormat="1" applyFill="1" applyAlignment="1">
      <alignment/>
    </xf>
    <xf numFmtId="165" fontId="45" fillId="32" borderId="15" xfId="58" applyNumberFormat="1" applyFill="1" applyBorder="1" applyAlignment="1">
      <alignment/>
    </xf>
    <xf numFmtId="165" fontId="45" fillId="32" borderId="18" xfId="58" applyNumberFormat="1" applyFill="1" applyBorder="1" applyAlignment="1">
      <alignment/>
    </xf>
    <xf numFmtId="0" fontId="42" fillId="32" borderId="10" xfId="54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45" fillId="32" borderId="11" xfId="58" applyFill="1" applyBorder="1" applyAlignment="1">
      <alignment/>
    </xf>
    <xf numFmtId="0" fontId="45" fillId="32" borderId="19" xfId="58" applyFill="1" applyBorder="1" applyAlignment="1">
      <alignment/>
    </xf>
    <xf numFmtId="2" fontId="45" fillId="32" borderId="15" xfId="58" applyNumberFormat="1" applyFill="1" applyBorder="1" applyAlignment="1">
      <alignment/>
    </xf>
    <xf numFmtId="0" fontId="47" fillId="0" borderId="20" xfId="0" applyFont="1" applyBorder="1" applyAlignment="1">
      <alignment/>
    </xf>
    <xf numFmtId="164" fontId="45" fillId="32" borderId="13" xfId="58" applyNumberFormat="1" applyFill="1" applyBorder="1" applyAlignment="1">
      <alignment/>
    </xf>
    <xf numFmtId="165" fontId="45" fillId="32" borderId="13" xfId="58" applyNumberFormat="1" applyFill="1" applyBorder="1" applyAlignment="1">
      <alignment/>
    </xf>
    <xf numFmtId="0" fontId="47" fillId="0" borderId="8" xfId="0" applyFont="1" applyBorder="1" applyAlignment="1">
      <alignment/>
    </xf>
    <xf numFmtId="165" fontId="45" fillId="32" borderId="8" xfId="58" applyNumberFormat="1" applyFill="1" applyBorder="1" applyAlignment="1">
      <alignment/>
    </xf>
    <xf numFmtId="164" fontId="45" fillId="32" borderId="8" xfId="58" applyNumberFormat="1" applyFill="1" applyBorder="1" applyAlignment="1">
      <alignment/>
    </xf>
    <xf numFmtId="0" fontId="45" fillId="32" borderId="8" xfId="58" applyNumberFormat="1" applyFill="1" applyBorder="1" applyAlignment="1">
      <alignment/>
    </xf>
    <xf numFmtId="0" fontId="31" fillId="0" borderId="0" xfId="0" applyFont="1" applyBorder="1" applyAlignment="1">
      <alignment/>
    </xf>
    <xf numFmtId="0" fontId="31" fillId="32" borderId="0" xfId="40" applyFont="1" applyFill="1" applyBorder="1" applyAlignment="1" applyProtection="1">
      <alignment horizontal="right"/>
      <protection hidden="1"/>
    </xf>
    <xf numFmtId="0" fontId="31" fillId="0" borderId="0" xfId="0" applyFont="1" applyAlignment="1">
      <alignment/>
    </xf>
    <xf numFmtId="0" fontId="31" fillId="32" borderId="0" xfId="40" applyFont="1" applyFill="1" applyBorder="1" applyAlignment="1" applyProtection="1">
      <alignment/>
      <protection hidden="1"/>
    </xf>
    <xf numFmtId="0" fontId="31" fillId="32" borderId="0" xfId="40" applyFont="1" applyFill="1" applyBorder="1" applyAlignment="1">
      <alignment/>
    </xf>
    <xf numFmtId="0" fontId="50" fillId="0" borderId="0" xfId="0" applyFont="1" applyAlignment="1">
      <alignment horizontal="left"/>
    </xf>
    <xf numFmtId="0" fontId="50" fillId="0" borderId="10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32" borderId="21" xfId="54" applyFill="1" applyBorder="1" applyAlignment="1" applyProtection="1">
      <alignment horizontal="center"/>
      <protection locked="0"/>
    </xf>
    <xf numFmtId="0" fontId="42" fillId="32" borderId="22" xfId="54" applyFill="1" applyBorder="1" applyAlignment="1" applyProtection="1">
      <alignment horizontal="center"/>
      <protection locked="0"/>
    </xf>
    <xf numFmtId="0" fontId="42" fillId="32" borderId="23" xfId="54" applyFill="1" applyBorder="1" applyAlignment="1" applyProtection="1">
      <alignment horizontal="center"/>
      <protection locked="0"/>
    </xf>
    <xf numFmtId="0" fontId="47" fillId="0" borderId="0" xfId="0" applyFont="1" applyAlignment="1">
      <alignment horizontal="left" vertical="top"/>
    </xf>
    <xf numFmtId="49" fontId="42" fillId="32" borderId="21" xfId="54" applyNumberFormat="1" applyFill="1" applyBorder="1" applyAlignment="1" applyProtection="1">
      <alignment horizontal="center"/>
      <protection locked="0"/>
    </xf>
    <xf numFmtId="49" fontId="42" fillId="32" borderId="23" xfId="54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5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49" fontId="42" fillId="32" borderId="24" xfId="54" applyNumberFormat="1" applyFill="1" applyBorder="1" applyAlignment="1" applyProtection="1">
      <alignment horizontal="center"/>
      <protection locked="0"/>
    </xf>
    <xf numFmtId="49" fontId="42" fillId="32" borderId="25" xfId="54" applyNumberFormat="1" applyFill="1" applyBorder="1" applyAlignment="1" applyProtection="1">
      <alignment horizontal="center"/>
      <protection locked="0"/>
    </xf>
    <xf numFmtId="49" fontId="42" fillId="32" borderId="26" xfId="54" applyNumberForma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 horizontal="right"/>
    </xf>
    <xf numFmtId="0" fontId="0" fillId="0" borderId="0" xfId="0" applyAlignment="1">
      <alignment/>
    </xf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47" fillId="0" borderId="27" xfId="0" applyFont="1" applyBorder="1" applyAlignment="1">
      <alignment horizontal="right"/>
    </xf>
    <xf numFmtId="49" fontId="42" fillId="32" borderId="24" xfId="54" applyNumberFormat="1" applyFill="1" applyBorder="1" applyAlignment="1" applyProtection="1">
      <alignment horizontal="left"/>
      <protection locked="0"/>
    </xf>
    <xf numFmtId="49" fontId="42" fillId="32" borderId="25" xfId="54" applyNumberFormat="1" applyFill="1" applyBorder="1" applyAlignment="1" applyProtection="1">
      <alignment horizontal="left"/>
      <protection locked="0"/>
    </xf>
    <xf numFmtId="49" fontId="42" fillId="32" borderId="26" xfId="54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56" fillId="0" borderId="0" xfId="0" applyFont="1" applyBorder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42" fillId="32" borderId="1" xfId="54" applyFill="1" applyAlignment="1" applyProtection="1">
      <alignment horizontal="left" vertical="top" wrapText="1"/>
      <protection locked="0"/>
    </xf>
    <xf numFmtId="0" fontId="47" fillId="0" borderId="0" xfId="0" applyFont="1" applyFill="1" applyBorder="1" applyAlignment="1">
      <alignment/>
    </xf>
    <xf numFmtId="0" fontId="41" fillId="0" borderId="0" xfId="53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znationalcongress@gmail.com?subject=BOOKING" TargetMode="External" /><Relationship Id="rId2" Type="http://schemas.openxmlformats.org/officeDocument/2006/relationships/hyperlink" Target="mailto:oznationalcongress@gmail.com?subject=BOOK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showGridLines="0" tabSelected="1" workbookViewId="0" topLeftCell="A1">
      <selection activeCell="A7" sqref="A7"/>
    </sheetView>
  </sheetViews>
  <sheetFormatPr defaultColWidth="11.00390625" defaultRowHeight="15.75"/>
  <cols>
    <col min="1" max="1" width="14.625" style="0" customWidth="1"/>
    <col min="2" max="2" width="23.375" style="0" customWidth="1"/>
    <col min="3" max="3" width="7.875" style="0" customWidth="1"/>
    <col min="4" max="4" width="10.50390625" style="0" customWidth="1"/>
    <col min="5" max="5" width="8.875" style="0" customWidth="1"/>
    <col min="6" max="6" width="6.50390625" style="0" customWidth="1"/>
    <col min="7" max="7" width="4.625" style="0" customWidth="1"/>
    <col min="8" max="8" width="5.125" style="0" customWidth="1"/>
    <col min="9" max="9" width="4.625" style="0" customWidth="1"/>
    <col min="10" max="10" width="7.375" style="0" customWidth="1"/>
  </cols>
  <sheetData>
    <row r="1" spans="1:4" ht="19.5">
      <c r="A1" s="48" t="s">
        <v>62</v>
      </c>
      <c r="B1" s="48"/>
      <c r="C1" s="48"/>
      <c r="D1" s="48"/>
    </row>
    <row r="2" spans="1:7" ht="15">
      <c r="A2" s="49" t="s">
        <v>83</v>
      </c>
      <c r="B2" s="49"/>
      <c r="C2" s="49"/>
      <c r="D2" s="49"/>
      <c r="E2" s="49"/>
      <c r="F2" s="49"/>
      <c r="G2" s="49"/>
    </row>
    <row r="4" ht="18">
      <c r="A4" s="1" t="s">
        <v>0</v>
      </c>
    </row>
    <row r="5" ht="15">
      <c r="H5" t="s">
        <v>20</v>
      </c>
    </row>
    <row r="6" spans="1:5" ht="30" customHeight="1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</row>
    <row r="7" spans="1:10" ht="15">
      <c r="A7" s="27"/>
      <c r="B7" s="27"/>
      <c r="C7" s="27"/>
      <c r="D7" s="27"/>
      <c r="E7" s="27"/>
      <c r="J7" t="s">
        <v>20</v>
      </c>
    </row>
    <row r="8" spans="1:5" ht="15">
      <c r="A8" s="27"/>
      <c r="B8" s="27"/>
      <c r="C8" s="27"/>
      <c r="D8" s="27"/>
      <c r="E8" s="27"/>
    </row>
    <row r="9" spans="1:5" ht="15">
      <c r="A9" s="27"/>
      <c r="B9" s="27"/>
      <c r="C9" s="27"/>
      <c r="D9" s="27"/>
      <c r="E9" s="27"/>
    </row>
    <row r="10" spans="1:10" ht="15">
      <c r="A10" s="27"/>
      <c r="B10" s="27"/>
      <c r="C10" s="27"/>
      <c r="D10" s="27"/>
      <c r="E10" s="27"/>
      <c r="J10" t="s">
        <v>20</v>
      </c>
    </row>
    <row r="11" spans="1:5" ht="15">
      <c r="A11" s="27"/>
      <c r="B11" s="27"/>
      <c r="C11" s="27"/>
      <c r="D11" s="27"/>
      <c r="E11" s="27"/>
    </row>
    <row r="12" spans="1:5" ht="15">
      <c r="A12" s="27"/>
      <c r="B12" s="27"/>
      <c r="C12" s="27"/>
      <c r="D12" s="27"/>
      <c r="E12" s="27"/>
    </row>
    <row r="13" spans="1:5" ht="15">
      <c r="A13" s="27"/>
      <c r="B13" s="27"/>
      <c r="C13" s="27"/>
      <c r="D13" s="27"/>
      <c r="E13" s="27"/>
    </row>
    <row r="14" spans="1:9" ht="18">
      <c r="A14" s="82" t="s">
        <v>6</v>
      </c>
      <c r="B14" s="82"/>
      <c r="I14" t="s">
        <v>20</v>
      </c>
    </row>
    <row r="16" spans="1:4" ht="15">
      <c r="A16" s="7" t="s">
        <v>7</v>
      </c>
      <c r="D16" s="7" t="s">
        <v>8</v>
      </c>
    </row>
    <row r="17" spans="1:7" ht="15">
      <c r="A17" s="88"/>
      <c r="B17" s="89"/>
      <c r="D17" s="93"/>
      <c r="E17" s="94"/>
      <c r="F17" s="94"/>
      <c r="G17" s="95"/>
    </row>
    <row r="18" ht="15">
      <c r="A18" s="7" t="s">
        <v>9</v>
      </c>
    </row>
    <row r="19" spans="1:7" ht="15">
      <c r="A19" s="93"/>
      <c r="B19" s="94"/>
      <c r="C19" s="94"/>
      <c r="D19" s="94"/>
      <c r="E19" s="94"/>
      <c r="F19" s="94"/>
      <c r="G19" s="95"/>
    </row>
    <row r="20" ht="15">
      <c r="A20" s="7" t="s">
        <v>10</v>
      </c>
    </row>
    <row r="21" spans="1:7" ht="15">
      <c r="A21" s="102"/>
      <c r="B21" s="103"/>
      <c r="C21" s="103"/>
      <c r="D21" s="103"/>
      <c r="E21" s="103"/>
      <c r="F21" s="103"/>
      <c r="G21" s="104"/>
    </row>
    <row r="22" spans="1:6" ht="18">
      <c r="A22" s="100" t="s">
        <v>77</v>
      </c>
      <c r="B22" s="100"/>
      <c r="C22" s="101"/>
      <c r="D22" s="101"/>
      <c r="E22" s="101"/>
      <c r="F22" s="10"/>
    </row>
    <row r="23" spans="2:11" s="13" customFormat="1" ht="15">
      <c r="B23"/>
      <c r="C23" s="17" t="s">
        <v>48</v>
      </c>
      <c r="D23" s="17" t="s">
        <v>52</v>
      </c>
      <c r="E23" s="16" t="s">
        <v>49</v>
      </c>
      <c r="F23" s="16" t="s">
        <v>64</v>
      </c>
      <c r="G23" s="16" t="s">
        <v>69</v>
      </c>
      <c r="H23" s="16"/>
      <c r="I23" s="16"/>
      <c r="J23" s="16"/>
      <c r="K23" s="13" t="s">
        <v>20</v>
      </c>
    </row>
    <row r="24" spans="1:7" s="11" customFormat="1" ht="15">
      <c r="A24" s="96" t="s">
        <v>55</v>
      </c>
      <c r="B24" s="96"/>
      <c r="C24" s="29"/>
      <c r="D24" s="29"/>
      <c r="E24" s="29"/>
      <c r="F24" s="29"/>
      <c r="G24" s="29"/>
    </row>
    <row r="25" spans="1:7" s="14" customFormat="1" ht="18">
      <c r="A25" s="15"/>
      <c r="B25" s="18" t="s">
        <v>65</v>
      </c>
      <c r="C25" s="30" t="s">
        <v>51</v>
      </c>
      <c r="D25" s="29"/>
      <c r="E25" s="29"/>
      <c r="F25" s="29"/>
      <c r="G25" s="29"/>
    </row>
    <row r="26" spans="1:7" s="19" customFormat="1" ht="18">
      <c r="A26" s="20"/>
      <c r="B26" s="18" t="s">
        <v>56</v>
      </c>
      <c r="C26" s="29"/>
      <c r="D26" s="29"/>
      <c r="E26" s="29"/>
      <c r="F26" s="29"/>
      <c r="G26" s="29"/>
    </row>
    <row r="27" spans="1:7" s="24" customFormat="1" ht="18">
      <c r="A27" s="26"/>
      <c r="B27" s="25" t="s">
        <v>57</v>
      </c>
      <c r="C27" s="29"/>
      <c r="D27" s="29"/>
      <c r="E27" s="29"/>
      <c r="F27" s="29"/>
      <c r="G27" s="60" t="s">
        <v>51</v>
      </c>
    </row>
    <row r="28" spans="1:9" s="24" customFormat="1" ht="18">
      <c r="A28" s="26"/>
      <c r="B28" s="25"/>
      <c r="C28" s="31"/>
      <c r="D28" s="31"/>
      <c r="E28" s="31"/>
      <c r="F28" s="31"/>
      <c r="G28" s="33"/>
      <c r="H28" s="32"/>
      <c r="I28" s="16"/>
    </row>
    <row r="29" spans="1:10" s="24" customFormat="1" ht="18">
      <c r="A29" s="91" t="s">
        <v>47</v>
      </c>
      <c r="B29" s="92"/>
      <c r="C29" s="31"/>
      <c r="D29" s="44"/>
      <c r="E29" s="31"/>
      <c r="F29" s="36"/>
      <c r="G29" s="36"/>
      <c r="H29" s="16"/>
      <c r="I29" s="16"/>
      <c r="J29" s="37"/>
    </row>
    <row r="30" spans="1:10" s="24" customFormat="1" ht="18">
      <c r="A30" s="106" t="s">
        <v>66</v>
      </c>
      <c r="B30" s="106"/>
      <c r="C30" s="31"/>
      <c r="D30" s="31"/>
      <c r="E30" s="31"/>
      <c r="F30" s="36"/>
      <c r="G30" s="33"/>
      <c r="H30" s="45"/>
      <c r="I30" s="46"/>
      <c r="J30" s="47"/>
    </row>
    <row r="31" spans="1:10" s="24" customFormat="1" ht="18">
      <c r="A31" s="26"/>
      <c r="B31" s="25"/>
      <c r="C31" s="31"/>
      <c r="D31" s="31"/>
      <c r="E31" s="31"/>
      <c r="F31" s="36"/>
      <c r="G31" s="33"/>
      <c r="H31" s="45"/>
      <c r="I31" s="46"/>
      <c r="J31" s="47"/>
    </row>
    <row r="32" spans="1:11" ht="15">
      <c r="A32" s="12"/>
      <c r="B32" s="12"/>
      <c r="C32" s="23"/>
      <c r="D32" s="28"/>
      <c r="F32" s="72"/>
      <c r="G32" s="73" t="s">
        <v>25</v>
      </c>
      <c r="H32" s="74"/>
      <c r="I32" s="47"/>
      <c r="J32" s="47"/>
      <c r="K32" t="s">
        <v>20</v>
      </c>
    </row>
    <row r="33" spans="1:10" ht="15">
      <c r="A33" s="12"/>
      <c r="B33" s="62" t="s">
        <v>87</v>
      </c>
      <c r="C33" s="63" t="s">
        <v>21</v>
      </c>
      <c r="D33" s="64" t="s">
        <v>22</v>
      </c>
      <c r="F33" s="74"/>
      <c r="G33" s="75">
        <f>COUNTIF(E7:E13,"18+")</f>
        <v>0</v>
      </c>
      <c r="H33" s="74" t="s">
        <v>70</v>
      </c>
      <c r="I33" s="47"/>
      <c r="J33" s="47"/>
    </row>
    <row r="34" spans="1:10" s="61" customFormat="1" ht="15">
      <c r="A34" s="68" t="s">
        <v>110</v>
      </c>
      <c r="B34" s="71">
        <f>(TeenCnt+AdultCnt)*Days</f>
        <v>0</v>
      </c>
      <c r="C34" s="70">
        <v>15</v>
      </c>
      <c r="D34" s="69">
        <f>B34*C34</f>
        <v>0</v>
      </c>
      <c r="F34" s="74"/>
      <c r="G34" s="75"/>
      <c r="H34" s="74"/>
      <c r="I34" s="47"/>
      <c r="J34" s="47"/>
    </row>
    <row r="35" spans="1:11" ht="15">
      <c r="A35" s="65" t="s">
        <v>111</v>
      </c>
      <c r="B35" s="41">
        <f>JuniorCnt*Days</f>
        <v>0</v>
      </c>
      <c r="C35" s="66">
        <v>0</v>
      </c>
      <c r="D35" s="67">
        <f>B35*C35</f>
        <v>0</v>
      </c>
      <c r="F35" s="74"/>
      <c r="G35" s="75">
        <f>COUNTIF(E7:E13,"13-17")</f>
        <v>0</v>
      </c>
      <c r="H35" s="74" t="s">
        <v>71</v>
      </c>
      <c r="I35" s="47"/>
      <c r="J35" s="47"/>
      <c r="K35" t="s">
        <v>20</v>
      </c>
    </row>
    <row r="36" spans="1:10" s="24" customFormat="1" ht="15">
      <c r="A36" s="22" t="s">
        <v>109</v>
      </c>
      <c r="B36" s="42">
        <f>LittleCnt*Days</f>
        <v>0</v>
      </c>
      <c r="C36" s="43">
        <v>0</v>
      </c>
      <c r="D36" s="58">
        <f>B36*C36</f>
        <v>0</v>
      </c>
      <c r="F36" s="74"/>
      <c r="G36" s="75">
        <f>COUNTIF(C25:G27,"Y")</f>
        <v>0</v>
      </c>
      <c r="H36" s="74" t="s">
        <v>73</v>
      </c>
      <c r="I36" s="47"/>
      <c r="J36" s="47" t="s">
        <v>20</v>
      </c>
    </row>
    <row r="37" spans="1:10" ht="15">
      <c r="A37" s="22" t="s">
        <v>108</v>
      </c>
      <c r="B37" s="53">
        <f>(JuniorCnt+LittleCnt)*MealCnt</f>
        <v>0</v>
      </c>
      <c r="C37" s="54">
        <v>3</v>
      </c>
      <c r="D37" s="59">
        <f>B37*C37</f>
        <v>0</v>
      </c>
      <c r="F37" s="74"/>
      <c r="G37" s="75">
        <f>COUNTIF(E7:E13,"7-12")</f>
        <v>0</v>
      </c>
      <c r="H37" s="74" t="s">
        <v>72</v>
      </c>
      <c r="I37" s="47"/>
      <c r="J37" s="47"/>
    </row>
    <row r="38" spans="1:10" s="52" customFormat="1" ht="15">
      <c r="A38" s="6" t="s">
        <v>86</v>
      </c>
      <c r="B38" s="40">
        <f>(TeenCnt+AdultCnt)*MealCnt</f>
        <v>0</v>
      </c>
      <c r="C38" s="55">
        <v>12</v>
      </c>
      <c r="D38" s="56">
        <f>B38*C38</f>
        <v>0</v>
      </c>
      <c r="F38" s="74"/>
      <c r="G38" s="75">
        <f>COUNTIF(E7:E13,"3-6")</f>
        <v>0</v>
      </c>
      <c r="H38" s="74" t="s">
        <v>107</v>
      </c>
      <c r="I38" s="47"/>
      <c r="J38" s="47"/>
    </row>
    <row r="39" spans="1:10" ht="18">
      <c r="A39" s="21" t="s">
        <v>23</v>
      </c>
      <c r="B39" s="40"/>
      <c r="C39" s="40"/>
      <c r="D39" s="56">
        <f>SUM(D34:D38)</f>
        <v>0</v>
      </c>
      <c r="F39" s="74"/>
      <c r="G39" s="76">
        <f>COUNTIF(A7:A13,"=??*")</f>
        <v>0</v>
      </c>
      <c r="H39" s="74" t="s">
        <v>74</v>
      </c>
      <c r="I39" s="47"/>
      <c r="J39" s="47"/>
    </row>
    <row r="40" spans="1:10" ht="18">
      <c r="A40" s="98" t="str">
        <f>IF(NameCnt-(TeenCnt+AdultCnt+JuniorCnt+LittleCnt+BabyCnt)&lt;&gt;0,"PLEASE CHECK Number of NAME and AGE Entries as they do not match"," ")</f>
        <v> </v>
      </c>
      <c r="B40" s="98"/>
      <c r="C40" s="98"/>
      <c r="D40" s="98"/>
      <c r="E40" s="98"/>
      <c r="F40" s="99"/>
      <c r="G40" s="76">
        <f>COUNTIF(C24:G24,"Y")</f>
        <v>0</v>
      </c>
      <c r="H40" s="74" t="s">
        <v>75</v>
      </c>
      <c r="I40" s="47"/>
      <c r="J40" s="47"/>
    </row>
    <row r="41" spans="6:10" ht="15">
      <c r="F41" s="74"/>
      <c r="G41" s="74">
        <f>COUNTIF(E7:E13,"0-2")</f>
        <v>0</v>
      </c>
      <c r="H41" s="74" t="s">
        <v>76</v>
      </c>
      <c r="I41" s="47"/>
      <c r="J41" s="47"/>
    </row>
    <row r="42" spans="1:10" s="52" customFormat="1" ht="18">
      <c r="A42" s="77" t="s">
        <v>112</v>
      </c>
      <c r="B42" s="79"/>
      <c r="C42" s="79"/>
      <c r="D42" s="79"/>
      <c r="F42" s="47"/>
      <c r="G42" s="47"/>
      <c r="H42" s="47"/>
      <c r="I42" s="47"/>
      <c r="J42" s="47"/>
    </row>
    <row r="43" spans="6:10" s="52" customFormat="1" ht="15">
      <c r="F43" s="47"/>
      <c r="G43" s="47"/>
      <c r="H43" s="47"/>
      <c r="I43" s="47"/>
      <c r="J43" s="47"/>
    </row>
    <row r="44" spans="1:10" s="52" customFormat="1" ht="18">
      <c r="A44" s="77" t="s">
        <v>113</v>
      </c>
      <c r="B44" s="77"/>
      <c r="C44" s="77"/>
      <c r="D44" s="77"/>
      <c r="F44" s="47"/>
      <c r="G44" s="47"/>
      <c r="H44" s="47"/>
      <c r="I44" s="47"/>
      <c r="J44" s="47"/>
    </row>
    <row r="45" spans="1:10" s="52" customFormat="1" ht="18">
      <c r="A45" s="51"/>
      <c r="B45" s="51"/>
      <c r="C45" s="51"/>
      <c r="D45" s="51"/>
      <c r="F45" s="47"/>
      <c r="G45" s="47"/>
      <c r="H45" s="47"/>
      <c r="I45" s="47"/>
      <c r="J45" s="47"/>
    </row>
    <row r="46" spans="1:10" s="52" customFormat="1" ht="18">
      <c r="A46" s="78" t="s">
        <v>88</v>
      </c>
      <c r="B46" s="78"/>
      <c r="C46" s="78"/>
      <c r="D46" s="57">
        <f>D49/2</f>
        <v>0</v>
      </c>
      <c r="F46" s="47"/>
      <c r="G46" s="47"/>
      <c r="H46" s="47"/>
      <c r="I46" s="47"/>
      <c r="J46" s="47"/>
    </row>
    <row r="47" spans="1:10" s="52" customFormat="1" ht="18">
      <c r="A47" s="78" t="s">
        <v>89</v>
      </c>
      <c r="B47" s="78"/>
      <c r="C47" s="78"/>
      <c r="D47" s="57">
        <f>D50/2</f>
        <v>0</v>
      </c>
      <c r="F47" s="47"/>
      <c r="G47" s="47"/>
      <c r="H47" s="47"/>
      <c r="I47" s="47"/>
      <c r="J47" s="47"/>
    </row>
    <row r="48" spans="1:10" s="52" customFormat="1" ht="18">
      <c r="A48" s="51"/>
      <c r="B48" s="51"/>
      <c r="C48" s="51"/>
      <c r="D48" s="51"/>
      <c r="F48" s="47"/>
      <c r="G48" s="47"/>
      <c r="H48" s="47"/>
      <c r="I48" s="47"/>
      <c r="J48" s="47"/>
    </row>
    <row r="49" spans="1:10" ht="18">
      <c r="A49" s="78" t="s">
        <v>24</v>
      </c>
      <c r="B49" s="78"/>
      <c r="C49" s="78"/>
      <c r="D49" s="57">
        <f>SUM(D39+D29)</f>
        <v>0</v>
      </c>
      <c r="F49" s="37"/>
      <c r="G49" s="47"/>
      <c r="H49" s="37"/>
      <c r="I49" s="37"/>
      <c r="J49" s="37"/>
    </row>
    <row r="50" spans="1:8" ht="18">
      <c r="A50" s="78" t="s">
        <v>79</v>
      </c>
      <c r="B50" s="78"/>
      <c r="C50" s="78"/>
      <c r="D50" s="57">
        <f>D49*1.02</f>
        <v>0</v>
      </c>
      <c r="H50" t="s">
        <v>20</v>
      </c>
    </row>
    <row r="52" spans="1:4" ht="15">
      <c r="A52" s="5"/>
      <c r="B52" s="5"/>
      <c r="C52" s="5"/>
      <c r="D52" s="3"/>
    </row>
    <row r="53" spans="1:4" ht="18">
      <c r="A53" s="82" t="s">
        <v>26</v>
      </c>
      <c r="B53" s="82"/>
      <c r="C53" s="82"/>
      <c r="D53" s="82"/>
    </row>
    <row r="54" spans="1:4" ht="15">
      <c r="A54" s="83" t="s">
        <v>27</v>
      </c>
      <c r="B54" s="83"/>
      <c r="C54" s="83"/>
      <c r="D54" s="83"/>
    </row>
    <row r="55" spans="1:6" ht="15">
      <c r="A55" s="90" t="s">
        <v>28</v>
      </c>
      <c r="B55" s="90"/>
      <c r="C55" s="90"/>
      <c r="D55" s="90"/>
      <c r="F55" t="s">
        <v>20</v>
      </c>
    </row>
    <row r="56" spans="1:4" ht="15">
      <c r="A56" s="83" t="s">
        <v>29</v>
      </c>
      <c r="B56" s="83"/>
      <c r="C56" s="83"/>
      <c r="D56" s="83"/>
    </row>
    <row r="57" spans="1:4" ht="15">
      <c r="A57" s="83" t="s">
        <v>30</v>
      </c>
      <c r="B57" s="83"/>
      <c r="C57" s="83"/>
      <c r="D57" s="83"/>
    </row>
    <row r="58" spans="1:4" ht="15">
      <c r="A58" s="83"/>
      <c r="B58" s="83"/>
      <c r="C58" s="83"/>
      <c r="D58" s="83"/>
    </row>
    <row r="59" spans="1:5" ht="19.5" customHeight="1">
      <c r="A59" s="108"/>
      <c r="B59" s="108"/>
      <c r="C59" s="108"/>
      <c r="D59" s="108"/>
      <c r="E59" s="8"/>
    </row>
    <row r="60" spans="1:5" ht="19.5" customHeight="1">
      <c r="A60" s="108"/>
      <c r="B60" s="108"/>
      <c r="C60" s="108"/>
      <c r="D60" s="108"/>
      <c r="E60" s="8"/>
    </row>
    <row r="61" spans="1:5" ht="19.5" customHeight="1">
      <c r="A61" s="108"/>
      <c r="B61" s="108"/>
      <c r="C61" s="108"/>
      <c r="D61" s="108"/>
      <c r="E61" s="8"/>
    </row>
    <row r="62" spans="1:5" ht="19.5" customHeight="1">
      <c r="A62" s="108"/>
      <c r="B62" s="108"/>
      <c r="C62" s="108"/>
      <c r="D62" s="108"/>
      <c r="E62" s="8"/>
    </row>
    <row r="63" spans="1:5" ht="19.5" customHeight="1">
      <c r="A63" s="108"/>
      <c r="B63" s="108"/>
      <c r="C63" s="108"/>
      <c r="D63" s="108"/>
      <c r="E63" s="8"/>
    </row>
    <row r="65" spans="1:2" ht="18">
      <c r="A65" s="77" t="s">
        <v>36</v>
      </c>
      <c r="B65" s="77"/>
    </row>
    <row r="66" ht="15">
      <c r="B66" s="4" t="s">
        <v>20</v>
      </c>
    </row>
    <row r="67" spans="1:5" ht="15">
      <c r="A67" s="111" t="s">
        <v>46</v>
      </c>
      <c r="B67" s="112"/>
      <c r="C67" s="84"/>
      <c r="D67" s="85"/>
      <c r="E67" s="86"/>
    </row>
    <row r="69" spans="1:3" ht="15">
      <c r="A69" s="87" t="s">
        <v>39</v>
      </c>
      <c r="B69" s="87"/>
      <c r="C69" s="9"/>
    </row>
    <row r="70" spans="1:3" ht="15">
      <c r="A70" s="81" t="s">
        <v>80</v>
      </c>
      <c r="B70" s="81"/>
      <c r="C70" s="9"/>
    </row>
    <row r="71" spans="1:2" ht="15">
      <c r="A71" s="97" t="s">
        <v>41</v>
      </c>
      <c r="B71" s="97"/>
    </row>
    <row r="72" spans="1:3" ht="15">
      <c r="A72" s="83" t="s">
        <v>63</v>
      </c>
      <c r="B72" s="83"/>
      <c r="C72" s="83"/>
    </row>
    <row r="73" spans="1:2" ht="15">
      <c r="A73" s="97" t="s">
        <v>40</v>
      </c>
      <c r="B73" s="97"/>
    </row>
    <row r="74" spans="1:2" ht="15">
      <c r="A74" s="105" t="s">
        <v>54</v>
      </c>
      <c r="B74" s="105"/>
    </row>
    <row r="75" spans="1:2" ht="15">
      <c r="A75" s="97"/>
      <c r="B75" s="97"/>
    </row>
    <row r="76" spans="1:5" s="52" customFormat="1" ht="15">
      <c r="A76" s="79" t="s">
        <v>90</v>
      </c>
      <c r="B76" s="79"/>
      <c r="C76" s="79"/>
      <c r="D76" s="79"/>
      <c r="E76" s="79"/>
    </row>
    <row r="77" spans="1:5" s="52" customFormat="1" ht="15">
      <c r="A77" s="80" t="s">
        <v>91</v>
      </c>
      <c r="B77" s="79"/>
      <c r="C77" s="79"/>
      <c r="D77" s="79"/>
      <c r="E77" s="79"/>
    </row>
    <row r="78" spans="1:5" s="52" customFormat="1" ht="15">
      <c r="A78" s="79" t="s">
        <v>92</v>
      </c>
      <c r="B78" s="79"/>
      <c r="C78" s="79"/>
      <c r="D78" s="79"/>
      <c r="E78" s="79"/>
    </row>
    <row r="79" spans="1:10" s="52" customFormat="1" ht="15">
      <c r="A79" s="107" t="s">
        <v>93</v>
      </c>
      <c r="B79" s="107"/>
      <c r="C79" s="107"/>
      <c r="D79" s="107"/>
      <c r="E79" s="107"/>
      <c r="F79" s="107"/>
      <c r="G79" s="107"/>
      <c r="H79" s="107"/>
      <c r="I79" s="107"/>
      <c r="J79" s="107"/>
    </row>
    <row r="80" spans="1:2" ht="15">
      <c r="A80" s="97"/>
      <c r="B80" s="97"/>
    </row>
    <row r="81" spans="1:2" ht="15">
      <c r="A81" s="109" t="s">
        <v>42</v>
      </c>
      <c r="B81" s="109"/>
    </row>
    <row r="82" spans="1:2" ht="15">
      <c r="A82" s="105" t="s">
        <v>43</v>
      </c>
      <c r="B82" s="105"/>
    </row>
    <row r="83" spans="1:2" ht="15">
      <c r="A83" s="97"/>
      <c r="B83" s="97"/>
    </row>
    <row r="84" ht="15">
      <c r="A84" s="7" t="s">
        <v>98</v>
      </c>
    </row>
    <row r="85" spans="1:2" ht="15">
      <c r="A85" s="83" t="s">
        <v>94</v>
      </c>
      <c r="B85" s="83"/>
    </row>
    <row r="86" spans="1:2" ht="15">
      <c r="A86" s="83" t="s">
        <v>95</v>
      </c>
      <c r="B86" s="83"/>
    </row>
    <row r="87" spans="1:2" ht="15">
      <c r="A87" s="83" t="s">
        <v>96</v>
      </c>
      <c r="B87" s="83"/>
    </row>
    <row r="88" spans="1:2" ht="15">
      <c r="A88" s="52" t="s">
        <v>97</v>
      </c>
      <c r="B88" s="52"/>
    </row>
    <row r="89" s="52" customFormat="1" ht="15"/>
    <row r="90" spans="1:2" ht="15">
      <c r="A90" s="79" t="s">
        <v>99</v>
      </c>
      <c r="B90" s="83"/>
    </row>
    <row r="91" spans="1:4" s="50" customFormat="1" ht="15">
      <c r="A91" s="79" t="s">
        <v>81</v>
      </c>
      <c r="B91" s="83"/>
      <c r="C91" s="83"/>
      <c r="D91" s="83"/>
    </row>
    <row r="92" spans="1:2" ht="15">
      <c r="A92" s="109" t="s">
        <v>82</v>
      </c>
      <c r="B92" s="109"/>
    </row>
    <row r="93" spans="1:5" ht="15">
      <c r="A93" s="110" t="s">
        <v>58</v>
      </c>
      <c r="B93" s="110"/>
      <c r="C93" s="79" t="s">
        <v>59</v>
      </c>
      <c r="D93" s="83"/>
      <c r="E93" s="83"/>
    </row>
    <row r="97" ht="15">
      <c r="J97" t="s">
        <v>20</v>
      </c>
    </row>
  </sheetData>
  <sheetProtection password="DBAD" sheet="1" objects="1" scenarios="1" selectLockedCells="1"/>
  <mergeCells count="50">
    <mergeCell ref="A91:D91"/>
    <mergeCell ref="A90:B90"/>
    <mergeCell ref="A92:B92"/>
    <mergeCell ref="A93:B93"/>
    <mergeCell ref="A67:B67"/>
    <mergeCell ref="A81:B81"/>
    <mergeCell ref="C93:E93"/>
    <mergeCell ref="A72:C72"/>
    <mergeCell ref="A71:B71"/>
    <mergeCell ref="A73:B73"/>
    <mergeCell ref="A74:B74"/>
    <mergeCell ref="A82:B82"/>
    <mergeCell ref="A30:B30"/>
    <mergeCell ref="A79:J79"/>
    <mergeCell ref="A86:B86"/>
    <mergeCell ref="A75:B75"/>
    <mergeCell ref="A80:B80"/>
    <mergeCell ref="A59:D63"/>
    <mergeCell ref="A57:D57"/>
    <mergeCell ref="A85:B85"/>
    <mergeCell ref="D17:G17"/>
    <mergeCell ref="A24:B24"/>
    <mergeCell ref="A83:B83"/>
    <mergeCell ref="A40:F40"/>
    <mergeCell ref="A42:D42"/>
    <mergeCell ref="A87:B87"/>
    <mergeCell ref="A19:G19"/>
    <mergeCell ref="A22:B22"/>
    <mergeCell ref="C22:E22"/>
    <mergeCell ref="A21:G21"/>
    <mergeCell ref="C67:E67"/>
    <mergeCell ref="A54:D54"/>
    <mergeCell ref="A58:D58"/>
    <mergeCell ref="A69:B69"/>
    <mergeCell ref="A14:B14"/>
    <mergeCell ref="A17:B17"/>
    <mergeCell ref="A49:C49"/>
    <mergeCell ref="A50:C50"/>
    <mergeCell ref="A55:D55"/>
    <mergeCell ref="A29:B29"/>
    <mergeCell ref="A44:D44"/>
    <mergeCell ref="A46:C46"/>
    <mergeCell ref="A47:C47"/>
    <mergeCell ref="A76:E76"/>
    <mergeCell ref="A77:E77"/>
    <mergeCell ref="A78:E78"/>
    <mergeCell ref="A70:B70"/>
    <mergeCell ref="A65:B65"/>
    <mergeCell ref="A53:D53"/>
    <mergeCell ref="A56:D56"/>
  </mergeCells>
  <dataValidations count="9">
    <dataValidation type="list" allowBlank="1" showInputMessage="1" showErrorMessage="1" sqref="C67">
      <formula1>PayMthd</formula1>
    </dataValidation>
    <dataValidation type="list" allowBlank="1" showErrorMessage="1" prompt="Enter Y if staying for whole congress. Otherwise, enter Y under nights you are staying" sqref="C24 C26">
      <formula1>YN</formula1>
    </dataValidation>
    <dataValidation type="list" allowBlank="1" showErrorMessage="1" sqref="D24:G26 C27:F27">
      <formula1>YN</formula1>
    </dataValidation>
    <dataValidation allowBlank="1" showErrorMessage="1" sqref="D23"/>
    <dataValidation type="list" allowBlank="1" showInputMessage="1" showErrorMessage="1" sqref="D7:D13">
      <formula1>DietList</formula1>
    </dataValidation>
    <dataValidation type="list" allowBlank="1" showInputMessage="1" showErrorMessage="1" sqref="C7:C13">
      <formula1>GenderList</formula1>
    </dataValidation>
    <dataValidation allowBlank="1" showErrorMessage="1" prompt="Enter Y if staying for whole congress. Otherwise, enter Y under nights you are staying" sqref="C25"/>
    <dataValidation type="list" allowBlank="1" showInputMessage="1" showErrorMessage="1" promptTitle="MUST ENTER" prompt="Must select from list as used in day Visitor Calculations" sqref="E11:E13">
      <formula1>AllAges</formula1>
    </dataValidation>
    <dataValidation type="list" allowBlank="1" showInputMessage="1" showErrorMessage="1" promptTitle="MUST ENTER" prompt="Must select from list as used in day Visitor Calculations" sqref="E7 E8:E10">
      <formula1>AllAges</formula1>
    </dataValidation>
  </dataValidations>
  <hyperlinks>
    <hyperlink ref="A93" r:id="rId1" display="oznationalcongress@gmail.com"/>
    <hyperlink ref="B93" r:id="rId2" display="mailto:oznationalcongress@gmail.com?subject=BOOKING"/>
  </hyperlinks>
  <printOptions/>
  <pageMargins left="0.75" right="0.75" top="1" bottom="1" header="0.5" footer="0.5"/>
  <pageSetup fitToHeight="1" fitToWidth="1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B1">
      <selection activeCell="B14" sqref="B14"/>
    </sheetView>
  </sheetViews>
  <sheetFormatPr defaultColWidth="11.00390625" defaultRowHeight="15.75"/>
  <cols>
    <col min="1" max="1" width="12.875" style="0" customWidth="1"/>
    <col min="2" max="7" width="11.00390625" style="0" customWidth="1"/>
    <col min="8" max="8" width="17.875" style="0" customWidth="1"/>
  </cols>
  <sheetData>
    <row r="1" ht="15">
      <c r="A1" t="s">
        <v>11</v>
      </c>
    </row>
    <row r="4" spans="3:8" ht="15">
      <c r="C4" t="s">
        <v>15</v>
      </c>
      <c r="E4" s="13" t="s">
        <v>50</v>
      </c>
      <c r="H4" s="34" t="s">
        <v>61</v>
      </c>
    </row>
    <row r="5" spans="3:8" ht="15">
      <c r="C5" t="s">
        <v>16</v>
      </c>
      <c r="E5" s="13" t="s">
        <v>51</v>
      </c>
      <c r="H5" s="34" t="s">
        <v>12</v>
      </c>
    </row>
    <row r="6" ht="15">
      <c r="H6" s="34" t="s">
        <v>13</v>
      </c>
    </row>
    <row r="7" ht="15">
      <c r="H7" s="34" t="s">
        <v>14</v>
      </c>
    </row>
    <row r="8" spans="1:8" ht="15">
      <c r="A8" t="s">
        <v>17</v>
      </c>
      <c r="C8" t="s">
        <v>19</v>
      </c>
      <c r="D8" s="38" t="s">
        <v>84</v>
      </c>
      <c r="H8" s="34" t="s">
        <v>60</v>
      </c>
    </row>
    <row r="9" spans="1:8" ht="15">
      <c r="A9" t="s">
        <v>18</v>
      </c>
      <c r="C9" t="s">
        <v>103</v>
      </c>
      <c r="D9" s="38" t="s">
        <v>85</v>
      </c>
      <c r="E9" s="34">
        <v>2017</v>
      </c>
      <c r="F9" s="35">
        <v>1</v>
      </c>
      <c r="H9" s="34" t="s">
        <v>67</v>
      </c>
    </row>
    <row r="10" spans="1:6" ht="15">
      <c r="A10" t="s">
        <v>53</v>
      </c>
      <c r="C10" t="s">
        <v>104</v>
      </c>
      <c r="D10" s="39" t="s">
        <v>101</v>
      </c>
      <c r="E10" s="34">
        <v>2018</v>
      </c>
      <c r="F10" s="35">
        <v>2</v>
      </c>
    </row>
    <row r="11" spans="1:6" ht="15">
      <c r="A11" t="s">
        <v>68</v>
      </c>
      <c r="C11" t="s">
        <v>105</v>
      </c>
      <c r="D11" s="38" t="s">
        <v>102</v>
      </c>
      <c r="E11" s="34">
        <v>2019</v>
      </c>
      <c r="F11" s="35">
        <v>3</v>
      </c>
    </row>
    <row r="12" spans="3:6" ht="15">
      <c r="C12" t="s">
        <v>106</v>
      </c>
      <c r="D12" s="38" t="s">
        <v>100</v>
      </c>
      <c r="E12" s="34">
        <v>2020</v>
      </c>
      <c r="F12" s="35">
        <v>4</v>
      </c>
    </row>
    <row r="13" spans="4:6" ht="15">
      <c r="D13" s="38"/>
      <c r="E13" s="34">
        <v>2021</v>
      </c>
      <c r="F13" s="35">
        <v>5</v>
      </c>
    </row>
    <row r="14" spans="1:6" ht="15">
      <c r="A14">
        <v>110</v>
      </c>
      <c r="B14">
        <v>60</v>
      </c>
      <c r="C14">
        <v>35</v>
      </c>
      <c r="E14" s="34">
        <v>2022</v>
      </c>
      <c r="F14" s="35">
        <v>6</v>
      </c>
    </row>
    <row r="15" spans="1:6" ht="15">
      <c r="A15">
        <v>165</v>
      </c>
      <c r="B15">
        <v>90</v>
      </c>
      <c r="C15">
        <v>55</v>
      </c>
      <c r="E15" s="34">
        <v>2023</v>
      </c>
      <c r="F15" s="35">
        <v>7</v>
      </c>
    </row>
    <row r="16" spans="1:6" ht="15">
      <c r="A16">
        <v>24</v>
      </c>
      <c r="B16">
        <v>13</v>
      </c>
      <c r="C16">
        <v>8</v>
      </c>
      <c r="E16">
        <v>2024</v>
      </c>
      <c r="F16" s="35">
        <v>8</v>
      </c>
    </row>
    <row r="17" spans="1:6" ht="15">
      <c r="A17">
        <v>37</v>
      </c>
      <c r="B17">
        <v>20</v>
      </c>
      <c r="C17">
        <v>12</v>
      </c>
      <c r="F17" s="35">
        <v>9</v>
      </c>
    </row>
    <row r="18" spans="1:6" ht="15">
      <c r="A18" s="2">
        <v>43404</v>
      </c>
      <c r="F18" s="35">
        <v>10</v>
      </c>
    </row>
    <row r="19" spans="1:6" ht="15">
      <c r="A19" s="2">
        <v>41957</v>
      </c>
      <c r="F19" s="35">
        <v>11</v>
      </c>
    </row>
    <row r="20" spans="1:6" ht="15">
      <c r="A20" s="2">
        <v>41456</v>
      </c>
      <c r="F20" s="35">
        <v>12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9" spans="1:3" ht="15">
      <c r="A29" t="s">
        <v>37</v>
      </c>
      <c r="C29" t="s">
        <v>44</v>
      </c>
    </row>
    <row r="30" spans="1:3" ht="15">
      <c r="A30" t="s">
        <v>78</v>
      </c>
      <c r="C30" t="s">
        <v>45</v>
      </c>
    </row>
    <row r="31" ht="15">
      <c r="A31" t="s">
        <v>38</v>
      </c>
    </row>
  </sheetData>
  <sheetProtection password="DBAD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no</dc:creator>
  <cp:keywords/>
  <dc:description/>
  <cp:lastModifiedBy>bill bloggs</cp:lastModifiedBy>
  <cp:lastPrinted>2017-06-22T02:30:13Z</cp:lastPrinted>
  <dcterms:created xsi:type="dcterms:W3CDTF">2013-05-02T23:08:38Z</dcterms:created>
  <dcterms:modified xsi:type="dcterms:W3CDTF">2018-10-07T05:45:02Z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